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Zemánková\Documents\"/>
    </mc:Choice>
  </mc:AlternateContent>
  <bookViews>
    <workbookView xWindow="0" yWindow="0" windowWidth="0" windowHeight="0"/>
  </bookViews>
  <sheets>
    <sheet name="Rekapitulace stavby" sheetId="1" r:id="rId1"/>
    <sheet name="SO 001.1 - Vedlejší a ost..." sheetId="2" r:id="rId2"/>
    <sheet name="SO 001.2 - Vedlejší a ost..." sheetId="3" r:id="rId3"/>
    <sheet name="SO 101.1 - Komunikace" sheetId="4" r:id="rId4"/>
    <sheet name="SO 101.2 - Komunikace - S..." sheetId="5" r:id="rId5"/>
    <sheet name="SO 102.1 - Rámový propust..." sheetId="6" r:id="rId6"/>
    <sheet name="SO 102.2 - Rámový propust..." sheetId="7" r:id="rId7"/>
    <sheet name="SO 103 - Propust km 0,228" sheetId="8" r:id="rId8"/>
    <sheet name="SO 104 - Propust km 1,757" sheetId="9" r:id="rId9"/>
  </sheets>
  <definedNames>
    <definedName name="_xlnm.Print_Area" localSheetId="0">'Rekapitulace stavby'!$D$4:$AO$76,'Rekapitulace stavby'!$C$82:$AQ$103</definedName>
    <definedName name="_xlnm.Print_Titles" localSheetId="0">'Rekapitulace stavby'!$92:$92</definedName>
    <definedName name="_xlnm._FilterDatabase" localSheetId="1" hidden="1">'SO 001.1 - Vedlejší a ost...'!$C$118:$K$144</definedName>
    <definedName name="_xlnm.Print_Area" localSheetId="1">'SO 001.1 - Vedlejší a ost...'!$C$106:$J$144</definedName>
    <definedName name="_xlnm.Print_Titles" localSheetId="1">'SO 001.1 - Vedlejší a ost...'!$118:$118</definedName>
    <definedName name="_xlnm._FilterDatabase" localSheetId="2" hidden="1">'SO 001.2 - Vedlejší a ost...'!$C$117:$K$122</definedName>
    <definedName name="_xlnm.Print_Area" localSheetId="2">'SO 001.2 - Vedlejší a ost...'!$C$105:$J$122</definedName>
    <definedName name="_xlnm.Print_Titles" localSheetId="2">'SO 001.2 - Vedlejší a ost...'!$117:$117</definedName>
    <definedName name="_xlnm._FilterDatabase" localSheetId="3" hidden="1">'SO 101.1 - Komunikace'!$C$124:$K$321</definedName>
    <definedName name="_xlnm.Print_Area" localSheetId="3">'SO 101.1 - Komunikace'!$C$112:$J$321</definedName>
    <definedName name="_xlnm.Print_Titles" localSheetId="3">'SO 101.1 - Komunikace'!$124:$124</definedName>
    <definedName name="_xlnm._FilterDatabase" localSheetId="4" hidden="1">'SO 101.2 - Komunikace - S...'!$C$123:$K$219</definedName>
    <definedName name="_xlnm.Print_Area" localSheetId="4">'SO 101.2 - Komunikace - S...'!$C$111:$J$219</definedName>
    <definedName name="_xlnm.Print_Titles" localSheetId="4">'SO 101.2 - Komunikace - S...'!$123:$123</definedName>
    <definedName name="_xlnm._FilterDatabase" localSheetId="5" hidden="1">'SO 102.1 - Rámový propust...'!$C$127:$K$272</definedName>
    <definedName name="_xlnm.Print_Area" localSheetId="5">'SO 102.1 - Rámový propust...'!$C$115:$J$272</definedName>
    <definedName name="_xlnm.Print_Titles" localSheetId="5">'SO 102.1 - Rámový propust...'!$127:$127</definedName>
    <definedName name="_xlnm._FilterDatabase" localSheetId="6" hidden="1">'SO 102.2 - Rámový propust...'!$C$120:$K$162</definedName>
    <definedName name="_xlnm.Print_Area" localSheetId="6">'SO 102.2 - Rámový propust...'!$C$108:$J$162</definedName>
    <definedName name="_xlnm.Print_Titles" localSheetId="6">'SO 102.2 - Rámový propust...'!$120:$120</definedName>
    <definedName name="_xlnm._FilterDatabase" localSheetId="7" hidden="1">'SO 103 - Propust km 0,228'!$C$122:$K$176</definedName>
    <definedName name="_xlnm.Print_Area" localSheetId="7">'SO 103 - Propust km 0,228'!$C$110:$J$176</definedName>
    <definedName name="_xlnm.Print_Titles" localSheetId="7">'SO 103 - Propust km 0,228'!$122:$122</definedName>
    <definedName name="_xlnm._FilterDatabase" localSheetId="8" hidden="1">'SO 104 - Propust km 1,757'!$C$123:$K$190</definedName>
    <definedName name="_xlnm.Print_Area" localSheetId="8">'SO 104 - Propust km 1,757'!$C$111:$J$190</definedName>
    <definedName name="_xlnm.Print_Titles" localSheetId="8">'SO 104 - Propust km 1,757'!$123:$123</definedName>
  </definedNames>
  <calcPr/>
</workbook>
</file>

<file path=xl/calcChain.xml><?xml version="1.0" encoding="utf-8"?>
<calcChain xmlns="http://schemas.openxmlformats.org/spreadsheetml/2006/main">
  <c i="9" l="1" r="J37"/>
  <c r="J36"/>
  <c i="1" r="AY102"/>
  <c i="9" r="J35"/>
  <c i="1" r="AX102"/>
  <c i="9" r="BI190"/>
  <c r="BH190"/>
  <c r="BG190"/>
  <c r="BF190"/>
  <c r="T190"/>
  <c r="T189"/>
  <c r="R190"/>
  <c r="R189"/>
  <c r="P190"/>
  <c r="P189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69"/>
  <c r="BH169"/>
  <c r="BG169"/>
  <c r="BF169"/>
  <c r="T169"/>
  <c r="T168"/>
  <c r="R169"/>
  <c r="R168"/>
  <c r="P169"/>
  <c r="P168"/>
  <c r="BI166"/>
  <c r="BH166"/>
  <c r="BG166"/>
  <c r="BF166"/>
  <c r="T166"/>
  <c r="R166"/>
  <c r="P166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6"/>
  <c r="BH146"/>
  <c r="BG146"/>
  <c r="BF146"/>
  <c r="T146"/>
  <c r="R146"/>
  <c r="P146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7"/>
  <c r="BH127"/>
  <c r="BG127"/>
  <c r="BF127"/>
  <c r="T127"/>
  <c r="R127"/>
  <c r="P127"/>
  <c r="J120"/>
  <c r="F118"/>
  <c r="E116"/>
  <c r="J91"/>
  <c r="F89"/>
  <c r="E87"/>
  <c r="J24"/>
  <c r="E24"/>
  <c r="J92"/>
  <c r="J23"/>
  <c r="J18"/>
  <c r="E18"/>
  <c r="F121"/>
  <c r="J17"/>
  <c r="J15"/>
  <c r="E15"/>
  <c r="F120"/>
  <c r="J14"/>
  <c r="J12"/>
  <c r="J89"/>
  <c r="E7"/>
  <c r="E114"/>
  <c i="8" r="J37"/>
  <c r="J36"/>
  <c i="1" r="AY101"/>
  <c i="8" r="J35"/>
  <c i="1" r="AX101"/>
  <c i="8" r="BI176"/>
  <c r="BH176"/>
  <c r="BG176"/>
  <c r="BF176"/>
  <c r="T176"/>
  <c r="T175"/>
  <c r="R176"/>
  <c r="R175"/>
  <c r="P176"/>
  <c r="P175"/>
  <c r="BI173"/>
  <c r="BH173"/>
  <c r="BG173"/>
  <c r="BF173"/>
  <c r="T173"/>
  <c r="R173"/>
  <c r="P173"/>
  <c r="BI171"/>
  <c r="BH171"/>
  <c r="BG171"/>
  <c r="BF171"/>
  <c r="T171"/>
  <c r="R171"/>
  <c r="P171"/>
  <c r="BI168"/>
  <c r="BH168"/>
  <c r="BG168"/>
  <c r="BF168"/>
  <c r="T168"/>
  <c r="T167"/>
  <c r="R168"/>
  <c r="R167"/>
  <c r="P168"/>
  <c r="P167"/>
  <c r="BI165"/>
  <c r="BH165"/>
  <c r="BG165"/>
  <c r="BF165"/>
  <c r="T165"/>
  <c r="R165"/>
  <c r="P165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6"/>
  <c r="BH126"/>
  <c r="BG126"/>
  <c r="BF126"/>
  <c r="T126"/>
  <c r="R126"/>
  <c r="P126"/>
  <c r="J119"/>
  <c r="F117"/>
  <c r="E115"/>
  <c r="J91"/>
  <c r="F89"/>
  <c r="E87"/>
  <c r="J24"/>
  <c r="E24"/>
  <c r="J120"/>
  <c r="J23"/>
  <c r="J18"/>
  <c r="E18"/>
  <c r="F92"/>
  <c r="J17"/>
  <c r="J15"/>
  <c r="E15"/>
  <c r="F119"/>
  <c r="J14"/>
  <c r="J12"/>
  <c r="J89"/>
  <c r="E7"/>
  <c r="E85"/>
  <c i="7" r="J37"/>
  <c r="J36"/>
  <c i="1" r="AY100"/>
  <c i="7" r="J35"/>
  <c i="1" r="AX100"/>
  <c i="7" r="BI162"/>
  <c r="BH162"/>
  <c r="BG162"/>
  <c r="BF162"/>
  <c r="T162"/>
  <c r="T161"/>
  <c r="R162"/>
  <c r="R161"/>
  <c r="P162"/>
  <c r="P161"/>
  <c r="BI159"/>
  <c r="BH159"/>
  <c r="BG159"/>
  <c r="BF159"/>
  <c r="T159"/>
  <c r="R159"/>
  <c r="P159"/>
  <c r="BI157"/>
  <c r="BH157"/>
  <c r="BG157"/>
  <c r="BF157"/>
  <c r="T157"/>
  <c r="R157"/>
  <c r="P157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6"/>
  <c r="BH126"/>
  <c r="BG126"/>
  <c r="BF126"/>
  <c r="T126"/>
  <c r="R126"/>
  <c r="P126"/>
  <c r="BI124"/>
  <c r="BH124"/>
  <c r="BG124"/>
  <c r="BF124"/>
  <c r="T124"/>
  <c r="R124"/>
  <c r="P124"/>
  <c r="J117"/>
  <c r="F115"/>
  <c r="E113"/>
  <c r="J91"/>
  <c r="F89"/>
  <c r="E87"/>
  <c r="J24"/>
  <c r="E24"/>
  <c r="J118"/>
  <c r="J23"/>
  <c r="J18"/>
  <c r="E18"/>
  <c r="F118"/>
  <c r="J17"/>
  <c r="J15"/>
  <c r="E15"/>
  <c r="F91"/>
  <c r="J14"/>
  <c r="J12"/>
  <c r="J89"/>
  <c r="E7"/>
  <c r="E111"/>
  <c i="6" r="J37"/>
  <c r="J36"/>
  <c i="1" r="AY99"/>
  <c i="6" r="J35"/>
  <c i="1" r="AX99"/>
  <c i="6"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1"/>
  <c r="BH261"/>
  <c r="BG261"/>
  <c r="BF261"/>
  <c r="T261"/>
  <c r="R261"/>
  <c r="P261"/>
  <c r="BI259"/>
  <c r="BH259"/>
  <c r="BG259"/>
  <c r="BF259"/>
  <c r="T259"/>
  <c r="R259"/>
  <c r="P259"/>
  <c r="BI256"/>
  <c r="BH256"/>
  <c r="BG256"/>
  <c r="BF256"/>
  <c r="T256"/>
  <c r="T255"/>
  <c r="R256"/>
  <c r="R255"/>
  <c r="P256"/>
  <c r="P255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38"/>
  <c r="BH238"/>
  <c r="BG238"/>
  <c r="BF238"/>
  <c r="T238"/>
  <c r="T237"/>
  <c r="R238"/>
  <c r="R237"/>
  <c r="P238"/>
  <c r="P237"/>
  <c r="BI235"/>
  <c r="BH235"/>
  <c r="BG235"/>
  <c r="BF235"/>
  <c r="T235"/>
  <c r="R235"/>
  <c r="P235"/>
  <c r="BI233"/>
  <c r="BH233"/>
  <c r="BG233"/>
  <c r="BF233"/>
  <c r="T233"/>
  <c r="R233"/>
  <c r="P233"/>
  <c r="BI230"/>
  <c r="BH230"/>
  <c r="BG230"/>
  <c r="BF230"/>
  <c r="T230"/>
  <c r="R230"/>
  <c r="P230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7"/>
  <c r="BH207"/>
  <c r="BG207"/>
  <c r="BF207"/>
  <c r="T207"/>
  <c r="R207"/>
  <c r="P207"/>
  <c r="BI201"/>
  <c r="BH201"/>
  <c r="BG201"/>
  <c r="BF201"/>
  <c r="T201"/>
  <c r="R201"/>
  <c r="P201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5"/>
  <c r="BH195"/>
  <c r="BG195"/>
  <c r="BF195"/>
  <c r="T195"/>
  <c r="R195"/>
  <c r="P195"/>
  <c r="BI191"/>
  <c r="BH191"/>
  <c r="BG191"/>
  <c r="BF191"/>
  <c r="T191"/>
  <c r="R191"/>
  <c r="P191"/>
  <c r="BI190"/>
  <c r="BH190"/>
  <c r="BG190"/>
  <c r="BF190"/>
  <c r="T190"/>
  <c r="R190"/>
  <c r="P190"/>
  <c r="BI188"/>
  <c r="BH188"/>
  <c r="BG188"/>
  <c r="BF188"/>
  <c r="T188"/>
  <c r="R188"/>
  <c r="P188"/>
  <c r="BI185"/>
  <c r="BH185"/>
  <c r="BG185"/>
  <c r="BF185"/>
  <c r="T185"/>
  <c r="R185"/>
  <c r="P185"/>
  <c r="BI181"/>
  <c r="BH181"/>
  <c r="BG181"/>
  <c r="BF181"/>
  <c r="T181"/>
  <c r="R181"/>
  <c r="P181"/>
  <c r="BI177"/>
  <c r="BH177"/>
  <c r="BG177"/>
  <c r="BF177"/>
  <c r="T177"/>
  <c r="R177"/>
  <c r="P177"/>
  <c r="BI176"/>
  <c r="BH176"/>
  <c r="BG176"/>
  <c r="BF176"/>
  <c r="T176"/>
  <c r="R176"/>
  <c r="P176"/>
  <c r="BI174"/>
  <c r="BH174"/>
  <c r="BG174"/>
  <c r="BF174"/>
  <c r="T174"/>
  <c r="R174"/>
  <c r="P174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3"/>
  <c r="BH153"/>
  <c r="BG153"/>
  <c r="BF153"/>
  <c r="T153"/>
  <c r="R153"/>
  <c r="P153"/>
  <c r="BI151"/>
  <c r="BH151"/>
  <c r="BG151"/>
  <c r="BF151"/>
  <c r="T151"/>
  <c r="R151"/>
  <c r="P151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J124"/>
  <c r="F122"/>
  <c r="E120"/>
  <c r="J91"/>
  <c r="F89"/>
  <c r="E87"/>
  <c r="J24"/>
  <c r="E24"/>
  <c r="J92"/>
  <c r="J23"/>
  <c r="J18"/>
  <c r="E18"/>
  <c r="F125"/>
  <c r="J17"/>
  <c r="J15"/>
  <c r="E15"/>
  <c r="F124"/>
  <c r="J14"/>
  <c r="J12"/>
  <c r="J89"/>
  <c r="E7"/>
  <c r="E85"/>
  <c i="5" r="J37"/>
  <c r="J36"/>
  <c i="1" r="AY98"/>
  <c i="5" r="J35"/>
  <c i="1" r="AX98"/>
  <c i="5" r="BI219"/>
  <c r="BH219"/>
  <c r="BG219"/>
  <c r="BF219"/>
  <c r="T219"/>
  <c r="T218"/>
  <c r="R219"/>
  <c r="R218"/>
  <c r="P219"/>
  <c r="P218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08"/>
  <c r="BH208"/>
  <c r="BG208"/>
  <c r="BF208"/>
  <c r="T208"/>
  <c r="R208"/>
  <c r="P208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7"/>
  <c r="BH177"/>
  <c r="BG177"/>
  <c r="BF177"/>
  <c r="T177"/>
  <c r="R177"/>
  <c r="P177"/>
  <c r="BI176"/>
  <c r="BH176"/>
  <c r="BG176"/>
  <c r="BF176"/>
  <c r="T176"/>
  <c r="R176"/>
  <c r="P176"/>
  <c r="BI173"/>
  <c r="BH173"/>
  <c r="BG173"/>
  <c r="BF173"/>
  <c r="T173"/>
  <c r="R173"/>
  <c r="P173"/>
  <c r="BI171"/>
  <c r="BH171"/>
  <c r="BG171"/>
  <c r="BF171"/>
  <c r="T171"/>
  <c r="R171"/>
  <c r="P171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J120"/>
  <c r="F118"/>
  <c r="E116"/>
  <c r="J91"/>
  <c r="F89"/>
  <c r="E87"/>
  <c r="J24"/>
  <c r="E24"/>
  <c r="J121"/>
  <c r="J23"/>
  <c r="J18"/>
  <c r="E18"/>
  <c r="F92"/>
  <c r="J17"/>
  <c r="J15"/>
  <c r="E15"/>
  <c r="F91"/>
  <c r="J14"/>
  <c r="J12"/>
  <c r="J118"/>
  <c r="E7"/>
  <c r="E85"/>
  <c i="4" r="P302"/>
  <c r="J37"/>
  <c r="J36"/>
  <c i="1" r="AY97"/>
  <c i="4" r="J35"/>
  <c i="1" r="AX97"/>
  <c i="4" r="BI321"/>
  <c r="BH321"/>
  <c r="BG321"/>
  <c r="BF321"/>
  <c r="T321"/>
  <c r="T320"/>
  <c r="R321"/>
  <c r="R320"/>
  <c r="P321"/>
  <c r="P320"/>
  <c r="BI318"/>
  <c r="BH318"/>
  <c r="BG318"/>
  <c r="BF318"/>
  <c r="T318"/>
  <c r="R318"/>
  <c r="P318"/>
  <c r="BI315"/>
  <c r="BH315"/>
  <c r="BG315"/>
  <c r="BF315"/>
  <c r="T315"/>
  <c r="R315"/>
  <c r="P315"/>
  <c r="BI312"/>
  <c r="BH312"/>
  <c r="BG312"/>
  <c r="BF312"/>
  <c r="T312"/>
  <c r="R312"/>
  <c r="P312"/>
  <c r="BI308"/>
  <c r="BH308"/>
  <c r="BG308"/>
  <c r="BF308"/>
  <c r="T308"/>
  <c r="R308"/>
  <c r="P308"/>
  <c r="BI303"/>
  <c r="BH303"/>
  <c r="BG303"/>
  <c r="BF303"/>
  <c r="T303"/>
  <c r="R303"/>
  <c r="P303"/>
  <c r="BI300"/>
  <c r="BH300"/>
  <c r="BG300"/>
  <c r="BF300"/>
  <c r="T300"/>
  <c r="R300"/>
  <c r="P300"/>
  <c r="BI299"/>
  <c r="BH299"/>
  <c r="BG299"/>
  <c r="BF299"/>
  <c r="T299"/>
  <c r="R299"/>
  <c r="P299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1"/>
  <c r="BH281"/>
  <c r="BG281"/>
  <c r="BF281"/>
  <c r="T281"/>
  <c r="R281"/>
  <c r="P281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2"/>
  <c r="BH272"/>
  <c r="BG272"/>
  <c r="BF272"/>
  <c r="T272"/>
  <c r="R272"/>
  <c r="P272"/>
  <c r="BI269"/>
  <c r="BH269"/>
  <c r="BG269"/>
  <c r="BF269"/>
  <c r="T269"/>
  <c r="R269"/>
  <c r="P269"/>
  <c r="BI267"/>
  <c r="BH267"/>
  <c r="BG267"/>
  <c r="BF267"/>
  <c r="T267"/>
  <c r="R267"/>
  <c r="P267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8"/>
  <c r="BH238"/>
  <c r="BG238"/>
  <c r="BF238"/>
  <c r="T238"/>
  <c r="R238"/>
  <c r="P238"/>
  <c r="BI235"/>
  <c r="BH235"/>
  <c r="BG235"/>
  <c r="BF235"/>
  <c r="T235"/>
  <c r="R235"/>
  <c r="P235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6"/>
  <c r="BH226"/>
  <c r="BG226"/>
  <c r="BF226"/>
  <c r="T226"/>
  <c r="R226"/>
  <c r="P226"/>
  <c r="BI224"/>
  <c r="BH224"/>
  <c r="BG224"/>
  <c r="BF224"/>
  <c r="T224"/>
  <c r="R224"/>
  <c r="P224"/>
  <c r="BI219"/>
  <c r="BH219"/>
  <c r="BG219"/>
  <c r="BF219"/>
  <c r="T219"/>
  <c r="R219"/>
  <c r="P219"/>
  <c r="BI217"/>
  <c r="BH217"/>
  <c r="BG217"/>
  <c r="BF217"/>
  <c r="T217"/>
  <c r="R217"/>
  <c r="P217"/>
  <c r="BI216"/>
  <c r="BH216"/>
  <c r="BG216"/>
  <c r="BF216"/>
  <c r="T216"/>
  <c r="R216"/>
  <c r="P216"/>
  <c r="BI211"/>
  <c r="BH211"/>
  <c r="BG211"/>
  <c r="BF211"/>
  <c r="T211"/>
  <c r="R211"/>
  <c r="P211"/>
  <c r="BI209"/>
  <c r="BH209"/>
  <c r="BG209"/>
  <c r="BF209"/>
  <c r="T209"/>
  <c r="R209"/>
  <c r="P209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1"/>
  <c r="BH201"/>
  <c r="BG201"/>
  <c r="BF201"/>
  <c r="T201"/>
  <c r="R201"/>
  <c r="P201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4"/>
  <c r="BH194"/>
  <c r="BG194"/>
  <c r="BF194"/>
  <c r="T194"/>
  <c r="R194"/>
  <c r="P194"/>
  <c r="BI193"/>
  <c r="BH193"/>
  <c r="BG193"/>
  <c r="BF193"/>
  <c r="T193"/>
  <c r="R193"/>
  <c r="P193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2"/>
  <c r="BH162"/>
  <c r="BG162"/>
  <c r="BF162"/>
  <c r="T162"/>
  <c r="R162"/>
  <c r="P162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J121"/>
  <c r="F119"/>
  <c r="E117"/>
  <c r="J91"/>
  <c r="F89"/>
  <c r="E87"/>
  <c r="J24"/>
  <c r="E24"/>
  <c r="J122"/>
  <c r="J23"/>
  <c r="J18"/>
  <c r="E18"/>
  <c r="F122"/>
  <c r="J17"/>
  <c r="J15"/>
  <c r="E15"/>
  <c r="F121"/>
  <c r="J14"/>
  <c r="J12"/>
  <c r="J89"/>
  <c r="E7"/>
  <c r="E115"/>
  <c i="3" r="J37"/>
  <c r="J36"/>
  <c i="1" r="AY96"/>
  <c i="3" r="J35"/>
  <c i="1" r="AX96"/>
  <c i="3" r="BI121"/>
  <c r="BH121"/>
  <c r="BG121"/>
  <c r="BF121"/>
  <c r="T121"/>
  <c r="T120"/>
  <c r="T119"/>
  <c r="T118"/>
  <c r="R121"/>
  <c r="R120"/>
  <c r="R119"/>
  <c r="R118"/>
  <c r="P121"/>
  <c r="J114"/>
  <c r="F112"/>
  <c r="E110"/>
  <c r="J91"/>
  <c r="F89"/>
  <c r="E87"/>
  <c r="J24"/>
  <c r="E24"/>
  <c r="J115"/>
  <c r="J23"/>
  <c r="J18"/>
  <c r="E18"/>
  <c r="F92"/>
  <c r="J17"/>
  <c r="J15"/>
  <c r="E15"/>
  <c r="F114"/>
  <c r="J14"/>
  <c r="J12"/>
  <c r="J89"/>
  <c r="E7"/>
  <c r="E85"/>
  <c i="2" r="J37"/>
  <c r="J36"/>
  <c i="1" r="AY95"/>
  <c i="2" r="J35"/>
  <c i="1" r="AX95"/>
  <c i="2"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J115"/>
  <c r="F113"/>
  <c r="E111"/>
  <c r="J91"/>
  <c r="F89"/>
  <c r="E87"/>
  <c r="J24"/>
  <c r="E24"/>
  <c r="J116"/>
  <c r="J23"/>
  <c r="J18"/>
  <c r="E18"/>
  <c r="F116"/>
  <c r="J17"/>
  <c r="J15"/>
  <c r="E15"/>
  <c r="F115"/>
  <c r="J14"/>
  <c r="J12"/>
  <c r="J113"/>
  <c r="E7"/>
  <c r="E109"/>
  <c i="1" r="L90"/>
  <c r="AM90"/>
  <c r="AM89"/>
  <c r="L89"/>
  <c r="AM87"/>
  <c r="L87"/>
  <c r="L85"/>
  <c r="L84"/>
  <c i="2" r="J132"/>
  <c r="BK130"/>
  <c r="J124"/>
  <c r="BK141"/>
  <c r="BK136"/>
  <c r="J134"/>
  <c r="BK124"/>
  <c i="1" r="AS94"/>
  <c i="3" r="F36"/>
  <c i="1" r="BC96"/>
  <c i="4" r="BK312"/>
  <c r="J297"/>
  <c r="BK289"/>
  <c r="BK277"/>
  <c r="J274"/>
  <c r="BK262"/>
  <c r="BK251"/>
  <c r="J241"/>
  <c r="J231"/>
  <c r="BK216"/>
  <c r="BK194"/>
  <c r="J181"/>
  <c r="BK164"/>
  <c r="J156"/>
  <c r="J151"/>
  <c r="J138"/>
  <c r="J300"/>
  <c r="J289"/>
  <c r="BK269"/>
  <c r="BK260"/>
  <c r="BK235"/>
  <c r="BK211"/>
  <c r="J204"/>
  <c r="BK196"/>
  <c r="BK191"/>
  <c r="BK188"/>
  <c r="J183"/>
  <c r="J170"/>
  <c r="J164"/>
  <c r="BK136"/>
  <c r="BK130"/>
  <c r="BK303"/>
  <c r="J291"/>
  <c r="J281"/>
  <c r="J275"/>
  <c r="BK264"/>
  <c r="BK257"/>
  <c r="J247"/>
  <c r="BK238"/>
  <c r="BK229"/>
  <c r="J226"/>
  <c r="BK209"/>
  <c r="BK204"/>
  <c r="J185"/>
  <c r="BK162"/>
  <c r="BK151"/>
  <c r="BK144"/>
  <c r="J136"/>
  <c r="BK321"/>
  <c r="J315"/>
  <c r="BK308"/>
  <c r="BK297"/>
  <c r="BK281"/>
  <c r="BK276"/>
  <c r="J264"/>
  <c r="BK247"/>
  <c r="BK227"/>
  <c r="J217"/>
  <c r="J209"/>
  <c r="J201"/>
  <c r="J194"/>
  <c r="J172"/>
  <c r="J167"/>
  <c r="BK154"/>
  <c r="BK146"/>
  <c r="J131"/>
  <c i="5" r="BK217"/>
  <c r="J212"/>
  <c r="J203"/>
  <c r="BK186"/>
  <c r="J177"/>
  <c r="J166"/>
  <c r="J155"/>
  <c r="J148"/>
  <c r="J136"/>
  <c r="J127"/>
  <c r="BK171"/>
  <c r="BK150"/>
  <c r="BK131"/>
  <c r="BK215"/>
  <c r="BK205"/>
  <c r="BK182"/>
  <c r="J164"/>
  <c r="BK151"/>
  <c r="J144"/>
  <c r="BK136"/>
  <c r="J213"/>
  <c r="BK208"/>
  <c r="BK203"/>
  <c r="J190"/>
  <c r="BK184"/>
  <c r="BK177"/>
  <c r="J163"/>
  <c r="BK155"/>
  <c r="BK140"/>
  <c r="BK129"/>
  <c i="6" r="BK270"/>
  <c r="J252"/>
  <c r="J235"/>
  <c r="BK222"/>
  <c r="BK210"/>
  <c r="BK201"/>
  <c r="J191"/>
  <c r="BK181"/>
  <c r="J171"/>
  <c r="J166"/>
  <c r="J156"/>
  <c r="J144"/>
  <c r="BK268"/>
  <c r="J256"/>
  <c r="J230"/>
  <c r="BK214"/>
  <c r="J200"/>
  <c r="J195"/>
  <c r="J177"/>
  <c r="J164"/>
  <c r="BK151"/>
  <c r="BK261"/>
  <c r="BK256"/>
  <c r="J244"/>
  <c r="BK235"/>
  <c r="J210"/>
  <c r="J198"/>
  <c r="J174"/>
  <c r="BK164"/>
  <c r="BK156"/>
  <c r="BK144"/>
  <c r="BK134"/>
  <c r="BK264"/>
  <c r="BK259"/>
  <c r="BK167"/>
  <c r="BK153"/>
  <c r="BK148"/>
  <c r="BK136"/>
  <c i="7" r="BK162"/>
  <c r="BK149"/>
  <c r="J143"/>
  <c r="BK126"/>
  <c r="J162"/>
  <c r="BK151"/>
  <c r="BK145"/>
  <c r="BK142"/>
  <c r="J137"/>
  <c r="BK131"/>
  <c r="BK124"/>
  <c r="J151"/>
  <c r="BK137"/>
  <c r="J129"/>
  <c i="8" r="J176"/>
  <c r="J171"/>
  <c r="J157"/>
  <c r="BK152"/>
  <c r="J145"/>
  <c r="J140"/>
  <c r="BK136"/>
  <c r="J134"/>
  <c r="J152"/>
  <c r="BK134"/>
  <c r="J129"/>
  <c r="J165"/>
  <c r="J142"/>
  <c r="J131"/>
  <c r="J173"/>
  <c r="BK165"/>
  <c r="BK157"/>
  <c r="J149"/>
  <c r="BK126"/>
  <c i="9" r="J184"/>
  <c r="J164"/>
  <c r="J150"/>
  <c r="BK127"/>
  <c r="BK184"/>
  <c r="BK158"/>
  <c r="BK146"/>
  <c r="BK132"/>
  <c r="BK178"/>
  <c r="J174"/>
  <c r="BK164"/>
  <c r="BK137"/>
  <c r="BK135"/>
  <c r="BK134"/>
  <c r="J132"/>
  <c r="BK130"/>
  <c r="J127"/>
  <c r="J182"/>
  <c r="J178"/>
  <c r="BK174"/>
  <c r="J172"/>
  <c r="BK169"/>
  <c r="BK161"/>
  <c r="J141"/>
  <c r="J137"/>
  <c i="2" r="J130"/>
  <c r="BK128"/>
  <c r="BK143"/>
  <c r="BK138"/>
  <c r="J136"/>
  <c r="J128"/>
  <c r="BK122"/>
  <c i="3" r="BK121"/>
  <c r="F37"/>
  <c i="1" r="BD96"/>
  <c i="4" r="J321"/>
  <c r="BK315"/>
  <c r="J303"/>
  <c r="BK291"/>
  <c r="BK275"/>
  <c r="BK267"/>
  <c r="J253"/>
  <c r="BK243"/>
  <c r="BK219"/>
  <c r="J188"/>
  <c r="BK172"/>
  <c r="BK161"/>
  <c r="BK141"/>
  <c r="J130"/>
  <c r="J285"/>
  <c r="J262"/>
  <c r="BK241"/>
  <c r="BK224"/>
  <c r="J206"/>
  <c r="BK199"/>
  <c r="BK175"/>
  <c r="J158"/>
  <c r="BK134"/>
  <c r="J128"/>
  <c r="J293"/>
  <c r="BK285"/>
  <c r="BK278"/>
  <c r="BK266"/>
  <c r="BK253"/>
  <c r="J243"/>
  <c r="BK231"/>
  <c r="BK217"/>
  <c r="BK206"/>
  <c r="J197"/>
  <c r="BK183"/>
  <c r="BK158"/>
  <c r="BK148"/>
  <c r="BK138"/>
  <c r="BK132"/>
  <c r="J312"/>
  <c r="J299"/>
  <c r="J287"/>
  <c r="BK272"/>
  <c r="BK255"/>
  <c r="BK226"/>
  <c r="BK202"/>
  <c r="J196"/>
  <c r="J191"/>
  <c r="BK170"/>
  <c r="J152"/>
  <c r="J144"/>
  <c r="BK128"/>
  <c i="5" r="J215"/>
  <c r="BK211"/>
  <c r="BK190"/>
  <c r="J176"/>
  <c r="BK163"/>
  <c r="J151"/>
  <c r="BK144"/>
  <c r="J129"/>
  <c r="BK164"/>
  <c r="J140"/>
  <c r="J217"/>
  <c r="J207"/>
  <c r="BK188"/>
  <c r="BK176"/>
  <c r="J156"/>
  <c r="J150"/>
  <c r="BK138"/>
  <c r="BK219"/>
  <c r="BK207"/>
  <c r="BK194"/>
  <c r="J188"/>
  <c r="J182"/>
  <c r="J171"/>
  <c r="BK153"/>
  <c r="J131"/>
  <c i="6" r="J272"/>
  <c r="BK250"/>
  <c r="BK230"/>
  <c r="BK212"/>
  <c r="BK200"/>
  <c r="BK190"/>
  <c r="BK169"/>
  <c r="J148"/>
  <c r="BK142"/>
  <c r="J270"/>
  <c r="BK252"/>
  <c r="BK224"/>
  <c r="J212"/>
  <c r="BK198"/>
  <c r="J190"/>
  <c r="BK171"/>
  <c r="J158"/>
  <c r="J131"/>
  <c r="J250"/>
  <c r="J243"/>
  <c r="J233"/>
  <c r="BK208"/>
  <c r="J185"/>
  <c r="J169"/>
  <c r="J160"/>
  <c r="BK139"/>
  <c r="J268"/>
  <c r="BK244"/>
  <c r="BK243"/>
  <c r="BK242"/>
  <c r="J238"/>
  <c r="BK233"/>
  <c r="BK220"/>
  <c r="BK217"/>
  <c r="J214"/>
  <c r="J207"/>
  <c r="BK195"/>
  <c r="BK188"/>
  <c r="BK185"/>
  <c r="J181"/>
  <c r="J162"/>
  <c r="J146"/>
  <c r="J134"/>
  <c i="7" r="BK157"/>
  <c r="BK139"/>
  <c r="J159"/>
  <c r="J149"/>
  <c r="BK144"/>
  <c r="J139"/>
  <c r="J133"/>
  <c r="J157"/>
  <c r="BK147"/>
  <c r="BK133"/>
  <c r="J124"/>
  <c i="8" r="BK173"/>
  <c r="BK163"/>
  <c r="J155"/>
  <c r="BK149"/>
  <c r="BK142"/>
  <c r="BK139"/>
  <c r="BK129"/>
  <c r="J136"/>
  <c r="J133"/>
  <c r="J168"/>
  <c r="BK133"/>
  <c r="BK171"/>
  <c r="J163"/>
  <c r="BK155"/>
  <c r="J139"/>
  <c i="9" r="BK176"/>
  <c r="J161"/>
  <c r="J146"/>
  <c r="J190"/>
  <c r="BK182"/>
  <c r="BK156"/>
  <c r="BK143"/>
  <c r="J186"/>
  <c r="BK172"/>
  <c r="J143"/>
  <c r="BK153"/>
  <c r="J134"/>
  <c i="2" r="BK132"/>
  <c r="BK126"/>
  <c r="J143"/>
  <c r="J141"/>
  <c r="J138"/>
  <c r="BK134"/>
  <c r="J126"/>
  <c r="J122"/>
  <c i="3" r="J121"/>
  <c r="F35"/>
  <c i="1" r="BB96"/>
  <c i="3" r="J34"/>
  <c i="1" r="AW96"/>
  <c i="4" r="J308"/>
  <c r="BK293"/>
  <c r="J279"/>
  <c r="J276"/>
  <c r="J272"/>
  <c r="J255"/>
  <c r="BK249"/>
  <c r="J238"/>
  <c r="J224"/>
  <c r="BK201"/>
  <c r="BK197"/>
  <c r="BK185"/>
  <c r="BK178"/>
  <c r="J162"/>
  <c r="BK152"/>
  <c r="BK131"/>
  <c r="BK295"/>
  <c r="J277"/>
  <c r="J267"/>
  <c r="J257"/>
  <c r="J229"/>
  <c r="BK208"/>
  <c r="J202"/>
  <c r="J198"/>
  <c r="J178"/>
  <c r="BK167"/>
  <c r="BK156"/>
  <c r="J132"/>
  <c r="J318"/>
  <c r="BK299"/>
  <c r="BK287"/>
  <c r="BK279"/>
  <c r="J269"/>
  <c r="J260"/>
  <c r="J249"/>
  <c r="BK245"/>
  <c r="J235"/>
  <c r="J227"/>
  <c r="J211"/>
  <c r="J208"/>
  <c r="J199"/>
  <c r="BK193"/>
  <c r="J175"/>
  <c r="J154"/>
  <c r="J146"/>
  <c r="J134"/>
  <c r="BK318"/>
  <c r="BK300"/>
  <c r="J295"/>
  <c r="J278"/>
  <c r="BK274"/>
  <c r="J266"/>
  <c r="J251"/>
  <c r="J245"/>
  <c r="J219"/>
  <c r="J216"/>
  <c r="BK198"/>
  <c r="J193"/>
  <c r="BK181"/>
  <c r="J161"/>
  <c r="J148"/>
  <c r="J141"/>
  <c i="5" r="J219"/>
  <c r="BK213"/>
  <c r="J208"/>
  <c r="J194"/>
  <c r="BK180"/>
  <c r="J173"/>
  <c r="J158"/>
  <c r="J153"/>
  <c r="BK146"/>
  <c r="BK134"/>
  <c r="BK173"/>
  <c r="BK166"/>
  <c r="J143"/>
  <c r="BK127"/>
  <c r="BK212"/>
  <c r="J192"/>
  <c r="J184"/>
  <c r="BK158"/>
  <c r="J146"/>
  <c r="BK143"/>
  <c r="J134"/>
  <c r="J211"/>
  <c r="J205"/>
  <c r="BK192"/>
  <c r="J186"/>
  <c r="J180"/>
  <c r="BK156"/>
  <c r="BK148"/>
  <c r="J138"/>
  <c i="6" r="BK272"/>
  <c r="J264"/>
  <c r="BK248"/>
  <c r="J224"/>
  <c r="J220"/>
  <c r="J208"/>
  <c r="J196"/>
  <c r="J188"/>
  <c r="BK174"/>
  <c r="J167"/>
  <c r="BK158"/>
  <c r="BK146"/>
  <c r="BK131"/>
  <c r="BK266"/>
  <c r="J242"/>
  <c r="J217"/>
  <c r="BK207"/>
  <c r="BK196"/>
  <c r="BK191"/>
  <c r="BK176"/>
  <c r="BK160"/>
  <c r="J142"/>
  <c r="J259"/>
  <c r="J248"/>
  <c r="BK238"/>
  <c r="J222"/>
  <c r="J201"/>
  <c r="BK177"/>
  <c r="BK162"/>
  <c r="J153"/>
  <c r="J136"/>
  <c r="J266"/>
  <c r="J261"/>
  <c r="J176"/>
  <c r="BK166"/>
  <c r="J151"/>
  <c r="J139"/>
  <c i="7" r="BK159"/>
  <c r="J145"/>
  <c r="J144"/>
  <c r="BK135"/>
  <c r="BK153"/>
  <c r="J147"/>
  <c r="BK143"/>
  <c r="J135"/>
  <c r="BK129"/>
  <c r="J126"/>
  <c r="J153"/>
  <c r="J142"/>
  <c r="J131"/>
  <c r="J34"/>
  <c i="8" r="BK131"/>
  <c r="BK160"/>
  <c r="BK140"/>
  <c r="J126"/>
  <c r="BK176"/>
  <c r="BK168"/>
  <c r="J160"/>
  <c r="BK145"/>
  <c i="9" r="BK166"/>
  <c r="J156"/>
  <c r="J140"/>
  <c r="BK186"/>
  <c r="J169"/>
  <c r="J153"/>
  <c r="BK190"/>
  <c r="J176"/>
  <c r="J166"/>
  <c r="BK150"/>
  <c r="BK141"/>
  <c r="J158"/>
  <c r="BK140"/>
  <c r="J135"/>
  <c r="J130"/>
  <c i="5" l="1" r="BK126"/>
  <c r="J126"/>
  <c r="J98"/>
  <c r="BK154"/>
  <c r="J154"/>
  <c r="J99"/>
  <c r="BK172"/>
  <c r="J172"/>
  <c r="J100"/>
  <c r="T172"/>
  <c r="T179"/>
  <c r="BK204"/>
  <c r="J204"/>
  <c r="J102"/>
  <c r="R210"/>
  <c i="6" r="P130"/>
  <c r="BK170"/>
  <c r="J170"/>
  <c r="J99"/>
  <c r="P187"/>
  <c r="P213"/>
  <c r="P232"/>
  <c r="P241"/>
  <c r="R247"/>
  <c r="T258"/>
  <c r="T257"/>
  <c i="7" r="BK123"/>
  <c r="J123"/>
  <c r="J98"/>
  <c r="P148"/>
  <c r="R156"/>
  <c i="8" r="BK125"/>
  <c r="J125"/>
  <c r="J98"/>
  <c r="P148"/>
  <c r="P162"/>
  <c r="R170"/>
  <c i="9" r="P126"/>
  <c r="P149"/>
  <c r="R163"/>
  <c r="BK181"/>
  <c r="J181"/>
  <c r="J103"/>
  <c i="2" r="BK121"/>
  <c r="J121"/>
  <c r="J98"/>
  <c r="T121"/>
  <c r="T120"/>
  <c r="T119"/>
  <c r="T140"/>
  <c i="4" r="BK127"/>
  <c r="J127"/>
  <c r="J98"/>
  <c r="R127"/>
  <c r="BK207"/>
  <c r="J207"/>
  <c r="J99"/>
  <c r="R207"/>
  <c r="BK225"/>
  <c r="J225"/>
  <c r="J100"/>
  <c r="R225"/>
  <c r="BK234"/>
  <c r="J234"/>
  <c r="J101"/>
  <c r="R234"/>
  <c r="BK259"/>
  <c r="J259"/>
  <c r="J102"/>
  <c r="P259"/>
  <c r="T259"/>
  <c r="P271"/>
  <c r="T271"/>
  <c r="T302"/>
  <c i="5" r="R126"/>
  <c r="P154"/>
  <c r="P172"/>
  <c r="P179"/>
  <c r="P204"/>
  <c r="BK210"/>
  <c r="J210"/>
  <c r="J103"/>
  <c i="6" r="R130"/>
  <c r="T170"/>
  <c r="T187"/>
  <c r="T213"/>
  <c r="T232"/>
  <c r="R241"/>
  <c r="P247"/>
  <c r="R258"/>
  <c r="R257"/>
  <c i="7" r="P123"/>
  <c r="BK148"/>
  <c r="J148"/>
  <c r="J99"/>
  <c r="BK156"/>
  <c r="J156"/>
  <c r="J100"/>
  <c i="8" r="T125"/>
  <c r="R148"/>
  <c r="R162"/>
  <c r="P170"/>
  <c i="9" r="T126"/>
  <c r="R149"/>
  <c r="BK171"/>
  <c r="J171"/>
  <c r="J102"/>
  <c r="T171"/>
  <c r="T181"/>
  <c i="2" r="P121"/>
  <c r="BK140"/>
  <c r="J140"/>
  <c r="J99"/>
  <c i="3" r="P120"/>
  <c r="P119"/>
  <c r="P118"/>
  <c i="1" r="AU96"/>
  <c i="5" r="P126"/>
  <c r="R154"/>
  <c r="R179"/>
  <c r="R204"/>
  <c r="P210"/>
  <c i="6" r="BK130"/>
  <c r="J130"/>
  <c r="J98"/>
  <c r="P170"/>
  <c r="R187"/>
  <c r="R213"/>
  <c r="R232"/>
  <c r="T241"/>
  <c r="T247"/>
  <c r="P258"/>
  <c r="P257"/>
  <c i="7" r="T123"/>
  <c r="T122"/>
  <c r="T121"/>
  <c r="T148"/>
  <c r="T156"/>
  <c i="8" r="P125"/>
  <c r="P124"/>
  <c r="P123"/>
  <c i="1" r="AU101"/>
  <c i="8" r="BK148"/>
  <c r="J148"/>
  <c r="J99"/>
  <c r="BK162"/>
  <c r="J162"/>
  <c r="J100"/>
  <c r="BK170"/>
  <c r="J170"/>
  <c r="J102"/>
  <c i="9" r="BK126"/>
  <c r="BK149"/>
  <c r="J149"/>
  <c r="J99"/>
  <c r="BK163"/>
  <c r="J163"/>
  <c r="J100"/>
  <c r="T163"/>
  <c r="R171"/>
  <c r="P181"/>
  <c i="2" r="R121"/>
  <c r="R120"/>
  <c r="R119"/>
  <c r="P140"/>
  <c r="R140"/>
  <c i="4" r="P127"/>
  <c r="P126"/>
  <c r="P125"/>
  <c i="1" r="AU97"/>
  <c i="4" r="T127"/>
  <c r="T126"/>
  <c r="T125"/>
  <c r="P207"/>
  <c r="T207"/>
  <c r="P225"/>
  <c r="T225"/>
  <c r="P234"/>
  <c r="T234"/>
  <c r="R259"/>
  <c r="BK271"/>
  <c r="J271"/>
  <c r="J103"/>
  <c r="R271"/>
  <c r="BK302"/>
  <c r="J302"/>
  <c r="J104"/>
  <c r="R302"/>
  <c i="5" r="T126"/>
  <c r="T125"/>
  <c r="T124"/>
  <c r="T154"/>
  <c r="R172"/>
  <c r="BK179"/>
  <c r="J179"/>
  <c r="J101"/>
  <c r="T204"/>
  <c r="T210"/>
  <c i="6" r="T130"/>
  <c r="T129"/>
  <c r="T128"/>
  <c r="R170"/>
  <c r="BK187"/>
  <c r="J187"/>
  <c r="J100"/>
  <c r="BK213"/>
  <c r="J213"/>
  <c r="J101"/>
  <c r="BK232"/>
  <c r="J232"/>
  <c r="J102"/>
  <c r="BK241"/>
  <c r="J241"/>
  <c r="J104"/>
  <c r="BK247"/>
  <c r="J247"/>
  <c r="J105"/>
  <c r="BK258"/>
  <c r="BK257"/>
  <c r="J257"/>
  <c r="J107"/>
  <c i="7" r="R123"/>
  <c r="R122"/>
  <c r="R121"/>
  <c r="R148"/>
  <c r="P156"/>
  <c i="8" r="R125"/>
  <c r="R124"/>
  <c r="R123"/>
  <c r="T148"/>
  <c r="T162"/>
  <c r="T170"/>
  <c i="9" r="R126"/>
  <c r="R125"/>
  <c r="R124"/>
  <c r="T149"/>
  <c r="P163"/>
  <c r="P171"/>
  <c r="R181"/>
  <c i="5" r="BK218"/>
  <c r="J218"/>
  <c r="J104"/>
  <c i="6" r="BK255"/>
  <c r="J255"/>
  <c r="J106"/>
  <c i="9" r="BK168"/>
  <c r="J168"/>
  <c r="J101"/>
  <c i="8" r="BK167"/>
  <c r="J167"/>
  <c r="J101"/>
  <c i="3" r="BK120"/>
  <c r="J120"/>
  <c r="J98"/>
  <c i="4" r="BK320"/>
  <c r="J320"/>
  <c r="J105"/>
  <c i="6" r="BK237"/>
  <c r="J237"/>
  <c r="J103"/>
  <c i="7" r="BK161"/>
  <c r="J161"/>
  <c r="J101"/>
  <c i="8" r="BK175"/>
  <c r="J175"/>
  <c r="J103"/>
  <c i="9" r="BK189"/>
  <c r="J189"/>
  <c r="J104"/>
  <c r="E85"/>
  <c r="F91"/>
  <c r="J118"/>
  <c r="BE141"/>
  <c r="BE146"/>
  <c r="BE182"/>
  <c r="BE127"/>
  <c r="BE143"/>
  <c r="BE150"/>
  <c r="BE156"/>
  <c r="BE158"/>
  <c r="BE166"/>
  <c r="BE184"/>
  <c r="BE186"/>
  <c r="F92"/>
  <c r="J121"/>
  <c r="BE137"/>
  <c r="BE153"/>
  <c r="BE161"/>
  <c r="BE164"/>
  <c r="BE172"/>
  <c r="BE174"/>
  <c r="BE176"/>
  <c r="BE130"/>
  <c r="BE132"/>
  <c r="BE134"/>
  <c r="BE135"/>
  <c r="BE140"/>
  <c r="BE169"/>
  <c r="BE178"/>
  <c r="BE190"/>
  <c i="8" r="J92"/>
  <c r="J117"/>
  <c r="BE129"/>
  <c r="BE133"/>
  <c r="BE134"/>
  <c r="BE139"/>
  <c r="BE152"/>
  <c r="F91"/>
  <c r="BE136"/>
  <c r="BE142"/>
  <c r="BE149"/>
  <c r="BE173"/>
  <c r="BE176"/>
  <c r="E113"/>
  <c r="F120"/>
  <c r="BE131"/>
  <c r="BE140"/>
  <c r="BE145"/>
  <c r="BE155"/>
  <c r="BE157"/>
  <c r="BE163"/>
  <c r="BE168"/>
  <c r="BE171"/>
  <c r="BE126"/>
  <c r="BE160"/>
  <c r="BE165"/>
  <c i="6" r="J258"/>
  <c r="J108"/>
  <c i="7" r="J92"/>
  <c r="F117"/>
  <c r="BE124"/>
  <c r="BE131"/>
  <c r="BE135"/>
  <c r="BE139"/>
  <c r="BE151"/>
  <c r="BE162"/>
  <c i="1" r="AW100"/>
  <c i="7" r="E85"/>
  <c r="F92"/>
  <c r="J115"/>
  <c r="BE126"/>
  <c r="BE129"/>
  <c r="BE142"/>
  <c r="BE143"/>
  <c r="BE144"/>
  <c r="BE145"/>
  <c r="BE149"/>
  <c r="BE157"/>
  <c r="BE133"/>
  <c r="BE137"/>
  <c r="BE147"/>
  <c r="BE153"/>
  <c r="BE159"/>
  <c i="6" r="J122"/>
  <c r="J125"/>
  <c r="BE139"/>
  <c r="BE156"/>
  <c r="BE158"/>
  <c r="BE171"/>
  <c r="BE176"/>
  <c r="BE196"/>
  <c r="BE200"/>
  <c r="BE207"/>
  <c r="BE210"/>
  <c r="BE217"/>
  <c r="BE224"/>
  <c r="BE235"/>
  <c r="BE248"/>
  <c r="BE252"/>
  <c r="F92"/>
  <c r="E118"/>
  <c r="BE148"/>
  <c r="BE166"/>
  <c r="BE174"/>
  <c r="BE185"/>
  <c r="BE188"/>
  <c r="BE190"/>
  <c r="BE191"/>
  <c r="BE195"/>
  <c r="BE198"/>
  <c r="BE201"/>
  <c r="BE212"/>
  <c r="BE222"/>
  <c r="BE242"/>
  <c r="BE250"/>
  <c r="BE264"/>
  <c r="BE266"/>
  <c r="BE131"/>
  <c r="BE136"/>
  <c r="BE142"/>
  <c r="BE144"/>
  <c r="BE146"/>
  <c r="BE153"/>
  <c r="BE164"/>
  <c r="BE167"/>
  <c r="BE169"/>
  <c r="BE177"/>
  <c r="BE181"/>
  <c r="BE208"/>
  <c r="BE220"/>
  <c r="BE230"/>
  <c r="BE233"/>
  <c r="BE238"/>
  <c r="BE259"/>
  <c r="BE261"/>
  <c i="5" r="BK125"/>
  <c r="J125"/>
  <c r="J97"/>
  <c i="6" r="F91"/>
  <c r="BE134"/>
  <c r="BE151"/>
  <c r="BE160"/>
  <c r="BE162"/>
  <c r="BE214"/>
  <c r="BE243"/>
  <c r="BE244"/>
  <c r="BE256"/>
  <c r="BE268"/>
  <c r="BE270"/>
  <c r="BE272"/>
  <c i="5" r="J89"/>
  <c r="E114"/>
  <c r="F120"/>
  <c r="BE131"/>
  <c r="BE143"/>
  <c r="BE150"/>
  <c r="BE164"/>
  <c r="BE173"/>
  <c r="BE176"/>
  <c r="BE190"/>
  <c r="BE194"/>
  <c r="BE205"/>
  <c r="BE207"/>
  <c r="J92"/>
  <c r="F121"/>
  <c r="BE127"/>
  <c r="BE129"/>
  <c r="BE140"/>
  <c r="BE146"/>
  <c r="BE155"/>
  <c r="BE156"/>
  <c r="BE158"/>
  <c r="BE166"/>
  <c r="BE171"/>
  <c r="BE184"/>
  <c r="BE186"/>
  <c r="BE208"/>
  <c r="BE211"/>
  <c r="BE213"/>
  <c r="BE219"/>
  <c r="BE134"/>
  <c r="BE136"/>
  <c r="BE144"/>
  <c r="BE151"/>
  <c r="BE177"/>
  <c r="BE180"/>
  <c r="BE182"/>
  <c r="BE138"/>
  <c r="BE148"/>
  <c r="BE153"/>
  <c r="BE163"/>
  <c r="BE188"/>
  <c r="BE192"/>
  <c r="BE203"/>
  <c r="BE212"/>
  <c r="BE215"/>
  <c r="BE217"/>
  <c i="4" r="J92"/>
  <c r="BE134"/>
  <c r="BE148"/>
  <c r="BE156"/>
  <c r="BE161"/>
  <c r="BE162"/>
  <c r="BE175"/>
  <c r="BE235"/>
  <c r="BE238"/>
  <c r="BE260"/>
  <c r="BE277"/>
  <c r="BE278"/>
  <c r="BE281"/>
  <c r="BE287"/>
  <c r="BE289"/>
  <c r="BE315"/>
  <c r="BE318"/>
  <c r="E85"/>
  <c r="F91"/>
  <c r="BE130"/>
  <c r="BE164"/>
  <c r="BE167"/>
  <c r="BE170"/>
  <c r="BE185"/>
  <c r="BE188"/>
  <c r="BE201"/>
  <c r="BE211"/>
  <c r="BE219"/>
  <c r="BE226"/>
  <c r="BE251"/>
  <c r="BE253"/>
  <c r="BE267"/>
  <c r="BE272"/>
  <c r="BE276"/>
  <c r="BE293"/>
  <c r="BE295"/>
  <c r="BE308"/>
  <c r="BE312"/>
  <c r="F92"/>
  <c r="J119"/>
  <c r="BE131"/>
  <c r="BE132"/>
  <c r="BE136"/>
  <c r="BE138"/>
  <c r="BE141"/>
  <c r="BE144"/>
  <c r="BE146"/>
  <c r="BE151"/>
  <c r="BE152"/>
  <c r="BE158"/>
  <c r="BE172"/>
  <c r="BE178"/>
  <c r="BE183"/>
  <c r="BE193"/>
  <c r="BE194"/>
  <c r="BE217"/>
  <c r="BE224"/>
  <c r="BE229"/>
  <c r="BE241"/>
  <c r="BE243"/>
  <c r="BE245"/>
  <c r="BE247"/>
  <c r="BE249"/>
  <c r="BE262"/>
  <c r="BE264"/>
  <c r="BE274"/>
  <c r="BE275"/>
  <c r="BE279"/>
  <c r="BE291"/>
  <c r="BE300"/>
  <c r="BE303"/>
  <c r="BE128"/>
  <c r="BE154"/>
  <c r="BE181"/>
  <c r="BE191"/>
  <c r="BE196"/>
  <c r="BE197"/>
  <c r="BE198"/>
  <c r="BE199"/>
  <c r="BE202"/>
  <c r="BE204"/>
  <c r="BE206"/>
  <c r="BE208"/>
  <c r="BE209"/>
  <c r="BE216"/>
  <c r="BE227"/>
  <c r="BE231"/>
  <c r="BE255"/>
  <c r="BE257"/>
  <c r="BE266"/>
  <c r="BE269"/>
  <c r="BE285"/>
  <c r="BE297"/>
  <c r="BE299"/>
  <c r="BE321"/>
  <c i="3" r="E108"/>
  <c r="J112"/>
  <c r="F115"/>
  <c r="BE121"/>
  <c r="F91"/>
  <c r="J92"/>
  <c i="2" r="E85"/>
  <c r="J89"/>
  <c r="F91"/>
  <c r="F92"/>
  <c r="J92"/>
  <c r="BE122"/>
  <c r="BE124"/>
  <c r="BE134"/>
  <c r="BE136"/>
  <c r="BE138"/>
  <c r="BE141"/>
  <c r="BE126"/>
  <c r="BE128"/>
  <c r="BE143"/>
  <c r="BE130"/>
  <c r="BE132"/>
  <c r="J34"/>
  <c i="1" r="AW95"/>
  <c i="3" r="J33"/>
  <c i="1" r="AV96"/>
  <c r="AT96"/>
  <c i="4" r="J34"/>
  <c i="1" r="AW97"/>
  <c i="5" r="F34"/>
  <c i="1" r="BA98"/>
  <c i="5" r="F37"/>
  <c i="1" r="BD98"/>
  <c i="6" r="F35"/>
  <c i="1" r="BB99"/>
  <c i="7" r="F36"/>
  <c i="1" r="BC100"/>
  <c i="8" r="F37"/>
  <c i="1" r="BD101"/>
  <c i="9" r="J34"/>
  <c i="1" r="AW102"/>
  <c i="2" r="F34"/>
  <c i="1" r="BA95"/>
  <c i="3" r="F34"/>
  <c i="1" r="BA96"/>
  <c i="4" r="F35"/>
  <c i="1" r="BB97"/>
  <c i="5" r="F35"/>
  <c i="1" r="BB98"/>
  <c i="5" r="F36"/>
  <c i="1" r="BC98"/>
  <c i="6" r="J34"/>
  <c i="1" r="AW99"/>
  <c i="6" r="F37"/>
  <c i="1" r="BD99"/>
  <c i="8" r="F34"/>
  <c i="1" r="BA101"/>
  <c i="8" r="F36"/>
  <c i="1" r="BC101"/>
  <c i="9" r="F36"/>
  <c i="1" r="BC102"/>
  <c i="2" r="F36"/>
  <c i="1" r="BC95"/>
  <c i="2" r="F37"/>
  <c i="1" r="BD95"/>
  <c i="4" r="F37"/>
  <c i="1" r="BD97"/>
  <c i="4" r="F36"/>
  <c i="1" r="BC97"/>
  <c i="6" r="F36"/>
  <c i="1" r="BC99"/>
  <c i="7" r="F34"/>
  <c i="1" r="BA100"/>
  <c i="7" r="F35"/>
  <c i="1" r="BB100"/>
  <c i="8" r="J34"/>
  <c i="1" r="AW101"/>
  <c i="9" r="F34"/>
  <c i="1" r="BA102"/>
  <c i="2" r="F35"/>
  <c i="1" r="BB95"/>
  <c i="4" r="F34"/>
  <c i="1" r="BA97"/>
  <c i="5" r="J34"/>
  <c i="1" r="AW98"/>
  <c i="6" r="F34"/>
  <c i="1" r="BA99"/>
  <c i="7" r="F37"/>
  <c i="1" r="BD100"/>
  <c i="8" r="F35"/>
  <c i="1" r="BB101"/>
  <c i="9" r="F37"/>
  <c i="1" r="BD102"/>
  <c i="9" r="F35"/>
  <c i="1" r="BB102"/>
  <c i="2" l="1" r="P120"/>
  <c r="P119"/>
  <c i="1" r="AU95"/>
  <c i="9" r="T125"/>
  <c r="T124"/>
  <c i="6" r="R129"/>
  <c r="R128"/>
  <c i="4" r="R126"/>
  <c r="R125"/>
  <c i="6" r="P129"/>
  <c r="P128"/>
  <c i="1" r="AU99"/>
  <c i="5" r="P125"/>
  <c r="P124"/>
  <c i="1" r="AU98"/>
  <c i="8" r="T124"/>
  <c r="T123"/>
  <c i="5" r="R125"/>
  <c r="R124"/>
  <c i="9" r="P125"/>
  <c r="P124"/>
  <c i="1" r="AU102"/>
  <c i="9" r="BK125"/>
  <c r="J125"/>
  <c r="J97"/>
  <c i="7" r="P122"/>
  <c r="P121"/>
  <c i="1" r="AU100"/>
  <c i="8" r="BK124"/>
  <c r="J124"/>
  <c r="J97"/>
  <c i="3" r="BK119"/>
  <c r="J119"/>
  <c r="J97"/>
  <c i="6" r="BK129"/>
  <c r="BK128"/>
  <c r="J128"/>
  <c r="J96"/>
  <c i="7" r="BK122"/>
  <c r="J122"/>
  <c r="J97"/>
  <c i="9" r="J126"/>
  <c r="J98"/>
  <c i="2" r="BK120"/>
  <c r="BK119"/>
  <c r="J119"/>
  <c r="J96"/>
  <c i="4" r="BK126"/>
  <c r="J126"/>
  <c r="J97"/>
  <c i="5" r="BK124"/>
  <c r="J124"/>
  <c i="2" r="F33"/>
  <c i="1" r="AZ95"/>
  <c i="5" r="J33"/>
  <c i="1" r="AV98"/>
  <c r="AT98"/>
  <c i="6" r="F33"/>
  <c i="1" r="AZ99"/>
  <c i="9" r="F33"/>
  <c i="1" r="AZ102"/>
  <c i="4" r="J33"/>
  <c i="1" r="AV97"/>
  <c r="AT97"/>
  <c i="7" r="F33"/>
  <c i="1" r="AZ100"/>
  <c i="8" r="F33"/>
  <c i="1" r="AZ101"/>
  <c r="BA94"/>
  <c r="W30"/>
  <c r="BB94"/>
  <c r="W31"/>
  <c i="2" r="J33"/>
  <c i="1" r="AV95"/>
  <c r="AT95"/>
  <c i="5" r="F33"/>
  <c i="1" r="AZ98"/>
  <c i="5" r="J30"/>
  <c i="1" r="AG98"/>
  <c i="6" r="J33"/>
  <c i="1" r="AV99"/>
  <c r="AT99"/>
  <c r="BD94"/>
  <c r="W33"/>
  <c r="BC94"/>
  <c r="W32"/>
  <c i="9" r="J33"/>
  <c i="1" r="AV102"/>
  <c r="AT102"/>
  <c i="3" r="F33"/>
  <c i="1" r="AZ96"/>
  <c i="4" r="F33"/>
  <c i="1" r="AZ97"/>
  <c i="7" r="J33"/>
  <c i="1" r="AV100"/>
  <c r="AT100"/>
  <c i="8" r="J33"/>
  <c i="1" r="AV101"/>
  <c r="AT101"/>
  <c i="2" l="1" r="J120"/>
  <c r="J97"/>
  <c i="6" r="J129"/>
  <c r="J97"/>
  <c i="3" r="BK118"/>
  <c r="J118"/>
  <c r="J96"/>
  <c i="4" r="BK125"/>
  <c r="J125"/>
  <c r="J96"/>
  <c i="9" r="BK124"/>
  <c r="J124"/>
  <c r="J96"/>
  <c i="7" r="BK121"/>
  <c r="J121"/>
  <c r="J96"/>
  <c i="8" r="BK123"/>
  <c r="J123"/>
  <c r="J96"/>
  <c i="1" r="AN98"/>
  <c i="5" r="J96"/>
  <c r="J39"/>
  <c i="1" r="AU94"/>
  <c r="AW94"/>
  <c r="AK30"/>
  <c r="AX94"/>
  <c i="6" r="J30"/>
  <c i="1" r="AG99"/>
  <c i="2" r="J30"/>
  <c i="1" r="AG95"/>
  <c r="AZ94"/>
  <c r="W29"/>
  <c r="AY94"/>
  <c i="2" l="1" r="J39"/>
  <c i="6" r="J39"/>
  <c i="1" r="AN95"/>
  <c r="AN99"/>
  <c i="4" r="J30"/>
  <c i="1" r="AG97"/>
  <c i="7" r="J30"/>
  <c i="1" r="AG100"/>
  <c i="8" r="J30"/>
  <c i="1" r="AG101"/>
  <c r="AV94"/>
  <c r="AK29"/>
  <c i="9" r="J30"/>
  <c i="1" r="AG102"/>
  <c i="3" r="J30"/>
  <c r="J39"/>
  <c i="8" l="1" r="J39"/>
  <c i="1" r="AG96"/>
  <c r="AN96"/>
  <c i="4" r="J39"/>
  <c i="7" r="J39"/>
  <c i="9" r="J39"/>
  <c i="1" r="AN97"/>
  <c r="AN102"/>
  <c r="AN100"/>
  <c r="AN101"/>
  <c r="AT94"/>
  <c l="1" r="AG94"/>
  <c r="AK26"/>
  <c l="1" r="AN9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<sst xmlns="http://schemas.openxmlformats.org/spreadsheetml/2006/main">
  <si>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</si>
  <si>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</si>
  <si>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</si>
  <si>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</si>
  <si>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</si>
  <si>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{47f4671c-bcf2-4b26-b7e5-12343abc7cb2}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</si>
  <si>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</si>
  <si>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</si>
  <si>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</si>
  <si>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</si>
  <si>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</si>
  <si>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</si>
  <si>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</si>
  <si>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</si>
  <si>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2017-029-0169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</si>
  <si>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</si>
  <si>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</si>
  <si>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Záchlumí - cesta od Valachu do České Rybné</t>
  </si>
  <si>
    <t>KSO:</t>
  </si>
  <si>
    <t>CC-CZ:</t>
  </si>
  <si>
    <t>Místo:</t>
  </si>
  <si>
    <t xml:space="preserve"> </t>
  </si>
  <si>
    <t>Datum:</t>
  </si>
  <si>
    <t>23. 3. 2023</t>
  </si>
  <si>
    <t>Zadavatel:</t>
  </si>
  <si>
    <t>IČ:</t>
  </si>
  <si>
    <t>DIČ:</t>
  </si>
  <si>
    <t>Uchazeč:</t>
  </si>
  <si>
    <t>Vyplň údaj</t>
  </si>
  <si>
    <t>Projektant:</t>
  </si>
  <si>
    <t>02497247</t>
  </si>
  <si>
    <t xml:space="preserve">IDProjekt s.r.o., Sokolovská 94, 570 01  Litomyšl</t>
  </si>
  <si>
    <t>CZ02497247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</si>
  <si>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</si>
  <si>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</si>
  <si>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</si>
  <si>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</si>
  <si>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</si>
  <si>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</si>
  <si>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</si>
  <si>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</si>
  <si>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</si>
  <si>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</si>
  <si>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</si>
  <si>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</si>
  <si>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</si>
  <si>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</si>
  <si>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</si>
  <si>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</si>
  <si>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</si>
  <si>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</si>
  <si>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</si>
  <si>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</si>
  <si>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</si>
  <si>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</si>
  <si>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</si>
  <si>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</si>
  <si>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</si>
  <si>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</si>
  <si>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</si>
  <si>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</si>
  <si>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</si>
  <si>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</si>
  <si>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</si>
  <si>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</si>
  <si>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</si>
  <si>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</si>
  <si>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</si>
  <si>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</si>
  <si>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</si>
  <si>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</si>
  <si>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</si>
  <si>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</si>
  <si>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</si>
  <si>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</si>
  <si>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</si>
  <si>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</si>
  <si>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</si>
  <si>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</si>
  <si>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</si>
  <si>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</si>
  <si>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001.1</t>
  </si>
  <si>
    <t>Vedlejší a ostatní náklady</t>
  </si>
  <si>
    <t>STA</t>
  </si>
  <si>
    <t>1</t>
  </si>
  <si>
    <t>{9b2f528b-f22e-49fe-a5e6-fb2ed2277246}</t>
  </si>
  <si>
    <t>2</t>
  </si>
  <si>
    <t>SO 001.2</t>
  </si>
  <si>
    <t>Vedlejší a ostatní náklady - Stavební úpravy mimo obvod pozemkových úprav (investor obec Záchlumí)</t>
  </si>
  <si>
    <t>{22014078-ca60-47c5-ab27-2723aebf30ac}</t>
  </si>
  <si>
    <t>SO 101.1</t>
  </si>
  <si>
    <t>Komunikace</t>
  </si>
  <si>
    <t>{fc241553-e5d1-41e8-a597-b909c6ebb87e}</t>
  </si>
  <si>
    <t>SO 101.2</t>
  </si>
  <si>
    <t>Komunikace - Stavební úpravy mimo obvod pozemkových úprav (investor obec Záchlumí)</t>
  </si>
  <si>
    <t>{afd02bd0-cf40-4edd-a4a5-284e89f01aad}</t>
  </si>
  <si>
    <t>SO 102.1</t>
  </si>
  <si>
    <t>Rámový propust v km0,120</t>
  </si>
  <si>
    <t>{92809773-4f67-4efe-9af2-6125ba5f6aba}</t>
  </si>
  <si>
    <t>SO 102.2</t>
  </si>
  <si>
    <t>Rámový propust v km 0,120 - Stavební úpravy mimo obvod pozemkových úprav (investor obec Záchlumí)</t>
  </si>
  <si>
    <t>{1f38631e-d607-42e6-be35-1832b800c811}</t>
  </si>
  <si>
    <t>SO 103</t>
  </si>
  <si>
    <t>Propust km 0,228</t>
  </si>
  <si>
    <t>{0239f5cf-6020-4998-885a-1b0fe5a9f013}</t>
  </si>
  <si>
    <t>SO 104</t>
  </si>
  <si>
    <t>Propust km 1,757</t>
  </si>
  <si>
    <t>{94120764-5598-42df-97fa-6121222bd6af}</t>
  </si>
  <si>
    <t>KRYCÍ LIST SOUPISU PRACÍ</t>
  </si>
  <si>
    <t>Objekt:</t>
  </si>
  <si>
    <t>SO 001.1 - Vedlejší a ostatní náklady</t>
  </si>
  <si>
    <t>IDProjekt s.r.o.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</si>
  <si>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</si>
  <si>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</si>
  <si>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</si>
  <si>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</si>
  <si>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</si>
  <si>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</si>
  <si>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</si>
  <si>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</si>
  <si>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</si>
  <si>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</si>
  <si>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</si>
  <si>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</si>
  <si>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</si>
  <si>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</si>
  <si>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</si>
  <si>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</si>
  <si>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</si>
  <si>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</si>
  <si>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</si>
  <si>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</si>
  <si>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</si>
  <si>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</si>
  <si>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</si>
  <si>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</si>
  <si>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</si>
  <si>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</si>
  <si>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</si>
  <si>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</si>
  <si>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011114000</t>
  </si>
  <si>
    <t>Inženýrsko-geologický průzkum</t>
  </si>
  <si>
    <t>kpl</t>
  </si>
  <si>
    <t>1024</t>
  </si>
  <si>
    <t>1664138401</t>
  </si>
  <si>
    <t>P</t>
  </si>
  <si>
    <t>Poznámka k položce:_x000d_
průkazní zkouška - určení množství pojiva pro stabilizaci zeminy</t>
  </si>
  <si>
    <t>011324000</t>
  </si>
  <si>
    <t>Archeologický průzkum</t>
  </si>
  <si>
    <t>-1331151352</t>
  </si>
  <si>
    <t xml:space="preserve">Poznámka k položce:_x000d_
- předběžný záchranný archeologický výzkum </t>
  </si>
  <si>
    <t>3</t>
  </si>
  <si>
    <t>012103000</t>
  </si>
  <si>
    <t>Geodetické práce před výstavbou</t>
  </si>
  <si>
    <t>1652135729</t>
  </si>
  <si>
    <t>Poznámka k položce:_x000d_
zaměření stavby před výstavbou,
vytčení stavby, obvodu staveniště</t>
  </si>
  <si>
    <t>4</t>
  </si>
  <si>
    <t>012203000</t>
  </si>
  <si>
    <t>Geodetické práce při provádění stavby</t>
  </si>
  <si>
    <t>-197094750</t>
  </si>
  <si>
    <t>Poznámka k položce:_x000d_
vč. zaměření vrstev pro určení kubatur sanací a pro určení kubatur
konstrukčeních vrstev a celkových plošných a délkových výměr.</t>
  </si>
  <si>
    <t>012303000</t>
  </si>
  <si>
    <t>Geodetické práce po výstavbě</t>
  </si>
  <si>
    <t>-1249527215</t>
  </si>
  <si>
    <t xml:space="preserve">Poznámka k položce:_x000d_
Zaměření nutná k uvedení stavby do úžívání a předání
dokončeného díla._x000d_
Zaměření skutečného provedení díla ke kolaudaci stavby.
3x tištěné paré + 1x CD_x000d_
</t>
  </si>
  <si>
    <t>6</t>
  </si>
  <si>
    <t>013244000</t>
  </si>
  <si>
    <t>Dokumentace pro provádění stavby</t>
  </si>
  <si>
    <t>480317930</t>
  </si>
  <si>
    <t>Poznámka k položce:_x000d_
Realizační dokumentace stavby</t>
  </si>
  <si>
    <t>7</t>
  </si>
  <si>
    <t>013254000</t>
  </si>
  <si>
    <t>Dokumentace skutečného provedení stavby</t>
  </si>
  <si>
    <t>-1311630368</t>
  </si>
  <si>
    <t>Poznámka k položce:_x000d_
Dokumentace skutečného provedení stavby. Výkresy a související písemnosti
zhotovené stavby potřebné pro evidenci pozemní komunikace. Výkresy odchylek a
změn stavby oproti DSP. Ověření podpisem odpovědného zástupce zhotovitele a
správce stavby.</t>
  </si>
  <si>
    <t>8</t>
  </si>
  <si>
    <t>013274000</t>
  </si>
  <si>
    <t>Pasportizace objektu před započetím prací</t>
  </si>
  <si>
    <t>-792646725</t>
  </si>
  <si>
    <t>Poznámka k položce:_x000d_
Zajištění a zdokumentování stávajícího stavu zástavby a objektů, které mohou být_x000d_
dotčeny stavbou před započetím</t>
  </si>
  <si>
    <t>9</t>
  </si>
  <si>
    <t>013284000</t>
  </si>
  <si>
    <t>Pasportizace objektu po provedení prací</t>
  </si>
  <si>
    <t>-1735997747</t>
  </si>
  <si>
    <t>Poznámka k položce:_x000d_
Zajištění a zdokumentování stávajícího stavu zástavby a objektů, které mohou být_x000d_
dotčeny stavbou v průběhu a na konci stavebních prací.</t>
  </si>
  <si>
    <t>VRN7</t>
  </si>
  <si>
    <t>Provozní vlivy</t>
  </si>
  <si>
    <t>10</t>
  </si>
  <si>
    <t>072103001</t>
  </si>
  <si>
    <t>Projednání DIO a zajištění DIR komunikace II.a III. třídy</t>
  </si>
  <si>
    <t>947611487</t>
  </si>
  <si>
    <t>Poznámka k položce:_x000d_
"Úhrnná částka musí obsahovat veškeré náklady na dočasné úpravy a regulaci dopravy
(i pěší) na staveništi a nezbytné značení a opatření vyplývající z požadavků BOZP na
staveništi vč. provizorních lávek, nájezdů,...
Trasy pro pěší v souladu s vyhl. č. 398/2009 Sb., o obecných technických požadavcích
zabezpečujících bezbariérové užívání staveb.
Po dobu realizace stavby zajištěn přístup k objektům pro požární techniku, policii,
záchranné služby. "</t>
  </si>
  <si>
    <t>11</t>
  </si>
  <si>
    <t>075002000</t>
  </si>
  <si>
    <t>Ochranná pásma</t>
  </si>
  <si>
    <t>-876590747</t>
  </si>
  <si>
    <t>Poznámka k položce:_x000d_
Zajištštění inženýrských sítí během realizace stavby dle požadavků správců. Nutné
 vytyčení všech podzemních sítí s protokolárním zápisem příslušných správců. Přesnou 
polohu podzemních vedení ověřit ručně kopanými sondami. Podzemní plynovod, 
sdělovací kabely, elektrické vedení včetně vrchního vedení, vodovod, v trase příčné 
přechody. Přchody nutno ochránit. Zajištění stavby proti škodám na okolních pozemcích a objektech.</t>
  </si>
  <si>
    <t>SO 001.2 - Vedlejší a ostatní náklady - Stavební úpravy mimo obvod pozemkových úprav (investor obec Záchlumí)</t>
  </si>
  <si>
    <t>Poznámka k položce:_x000d_
Geometrický plán pro majetkové vypořádání vlastnických vztahů, potrvzený katastrálním úřadem.</t>
  </si>
  <si>
    <t>SO 101.1 - Komunikace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</si>
  <si>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</si>
  <si>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</si>
  <si>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</si>
  <si>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</si>
  <si>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</si>
  <si>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</si>
  <si>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</si>
  <si>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</si>
  <si>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</si>
  <si>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HSV</t>
  </si>
  <si>
    <t>Práce a dodávky HSV</t>
  </si>
  <si>
    <t>Zemní práce</t>
  </si>
  <si>
    <t>111251101</t>
  </si>
  <si>
    <t>Odstranění křovin a stromů s odstraněním kořenů strojně průměru kmene do 100 mm v rovině nebo ve svahu sklonu terénu do 1:5, při celkové ploše do 100 m2</t>
  </si>
  <si>
    <t>m2</t>
  </si>
  <si>
    <t>1963472650</t>
  </si>
  <si>
    <t xml:space="preserve">Poznámka k položce:_x000d_
Odstranění náletových dřevin
</t>
  </si>
  <si>
    <t>112101104</t>
  </si>
  <si>
    <t>Odstranění stromů s odřezáním kmene a s odvětvením listnatých, průměru kmene přes 700 do 900 mm</t>
  </si>
  <si>
    <t>kus</t>
  </si>
  <si>
    <t>827413301</t>
  </si>
  <si>
    <t>112251104</t>
  </si>
  <si>
    <t>Odstranění pařezů strojně s jejich vykopáním, vytrháním nebo odstřelením průměru přes 700 do 900 mm</t>
  </si>
  <si>
    <t>-221240231</t>
  </si>
  <si>
    <t>113107225</t>
  </si>
  <si>
    <t>Odstranění podkladů nebo krytů strojně plochy jednotlivě přes 200 m2 s přemístěním hmot na skládku na vzdálenost do 20 m nebo s naložením na dopravní prostředek z kameniva hrubého drceného, o tl. vrstvy přes 400 do 500 mm</t>
  </si>
  <si>
    <t>1513988152</t>
  </si>
  <si>
    <t>Poznámka k položce:_x000d_
tl. 460 mm</t>
  </si>
  <si>
    <t>121151123</t>
  </si>
  <si>
    <t>Sejmutí ornice strojně při souvislé ploše přes 500 m2, tl. vrstvy do 200 mm</t>
  </si>
  <si>
    <t>-2053249318</t>
  </si>
  <si>
    <t>Poznámka k položce:_x000d_
Sejmutí ornice v tl. 0,15 m</t>
  </si>
  <si>
    <t>122151106</t>
  </si>
  <si>
    <t>Odkopávky a prokopávky nezapažené strojně v hornině třídy těžitelnosti I skupiny 1 a 2 přes 1 000 do 5 000 m3</t>
  </si>
  <si>
    <t>m3</t>
  </si>
  <si>
    <t>393034772</t>
  </si>
  <si>
    <t>Poznámka k položce:_x000d_
Odkopávky pro nové příkopy</t>
  </si>
  <si>
    <t>122151406</t>
  </si>
  <si>
    <t>Vykopávky v zemnících na suchu strojně zapažených i nezapažených v hornině třídy těžitelnosti I skupiny 1 a 2 přes 1 000 do 5 000 m3</t>
  </si>
  <si>
    <t>609703631</t>
  </si>
  <si>
    <t>Poznámka k položce:_x000d_
Ornice ze zemníku na stavbu v tl. 0,15 m, odvoz na stavbu</t>
  </si>
  <si>
    <t>VV</t>
  </si>
  <si>
    <t>8671*0,15</t>
  </si>
  <si>
    <t>132151101</t>
  </si>
  <si>
    <t>Hloubení nezapažených rýh šířky do 800 mm strojně s urovnáním dna do předepsaného profilu a spádu v hornině třídy těžitelnosti I skupiny 1 a 2 do 20 m3</t>
  </si>
  <si>
    <t>1564658346</t>
  </si>
  <si>
    <t xml:space="preserve">Poznámka k položce:_x000d_
Hloubení rýh pro betonový stabilizační práh dlažby v rámci úpravy čel podélných propustků a potrubí, š. 0,20 m a v. 0,60 m
C 20/25n, XF3_x000d_
Potrubí v km 0,283 54: 3,1m*0,2m*0,6m=0,372 [A]_x000d_
Propustek v km 0,690 48: 3,1m*0,2m*0,6m+3,5m*0,2m*0,6m=0,792 [B]_x000d_
Propustek v km 1,204 86: 2,9m*0,2m*0,6m+2,5m*0,2m*0,6m=0,648 [C]_x000d_
Propustek v km 1,748 26: 3,5m*0,2m*0,6m=0,420 [D]_x000d_
Celkem: A+B+C+D=2,232 [E]_x000d_
_x000d_
</t>
  </si>
  <si>
    <t>2,232</t>
  </si>
  <si>
    <t>132151251</t>
  </si>
  <si>
    <t>-2049671766</t>
  </si>
  <si>
    <t>Poznámka k položce:_x000d_
Hloubení rýhy š. 1,0 m a hl. 1,0 m pro kanalizační přípojky od mikro-štěrbinových žlabů a UV_x000d_
(8m+5m+5m)*1m(š.)*1m(hl.)=18,000</t>
  </si>
  <si>
    <t>132151102</t>
  </si>
  <si>
    <t>Hloubení nezapažených rýh šířky do 800 mm strojně s urovnáním dna do předepsaného profilu a spádu v hornině třídy těžitelnosti I skupiny 1 a 2 přes 20 do 50 m3</t>
  </si>
  <si>
    <t>724574304</t>
  </si>
  <si>
    <t>Poznámka k položce:_x000d_
Hloubení rýhy v místě podélného propustku km 0,030_x000d_
Propust v km 0,030: 3,5m2*8,15m=28,525 [A]_x000d_
Vtoková jímka km 0,030: 2,2m2*3,3m=7,260 [B]_x000d_
Celkem: A+B=35,785 [C]
_x000d_
c*0,85 (85%) =30,417 [D]</t>
  </si>
  <si>
    <t>132151104</t>
  </si>
  <si>
    <t>Hloubení nezapažených rýh šířky do 800 mm strojně s urovnáním dna do předepsaného profilu a spádu v hornině třídy těžitelnosti I skupiny 1 a 2 přes 100 m3</t>
  </si>
  <si>
    <t>1667235290</t>
  </si>
  <si>
    <t>Poznámka k položce:_x000d_
Hloubení rýhy v rámci zasakovací příkopu v km 1,365 09 - km 1,652 06
dl. 286,97 m</t>
  </si>
  <si>
    <t>1,35*0,5*286,97</t>
  </si>
  <si>
    <t>12</t>
  </si>
  <si>
    <t>162201404</t>
  </si>
  <si>
    <t>Vodorovné přemístění větví, kmenů nebo pařezů s naložením, složením a dopravou do 1000 m větví stromů listnatých, průměru kmene přes 700 do 900 mm</t>
  </si>
  <si>
    <t>-1189804252</t>
  </si>
  <si>
    <t>13</t>
  </si>
  <si>
    <t>162301934</t>
  </si>
  <si>
    <t>Vodorovné přemístění větví, kmenů nebo pařezů s naložením, složením a dopravou Příplatek k cenám za každých dalších i započatých 1000 m přes 1000 m větví stromů listnatých, průměru kmene přes 700 do 900 mm</t>
  </si>
  <si>
    <t>-1715889915</t>
  </si>
  <si>
    <t>44*14</t>
  </si>
  <si>
    <t>14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</si>
  <si>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</si>
  <si>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</si>
  <si>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-680809063</t>
  </si>
  <si>
    <t>5542,926+1300,65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</si>
  <si>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</si>
  <si>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</si>
  <si>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-1130966510</t>
  </si>
  <si>
    <t>6843,576*5</t>
  </si>
  <si>
    <t>16</t>
  </si>
  <si>
    <t>171201231</t>
  </si>
  <si>
    <t>Poplatek za uložení stavebního odpadu na skládce (skládkovné) zeminy a kamení zatříděného do Katalogu odpadů pod kódem 17 05 04</t>
  </si>
  <si>
    <t>t</t>
  </si>
  <si>
    <t>-1536221087</t>
  </si>
  <si>
    <t>Poznámka k položce:_x000d_
Materiál z odkopu pro nové příkopy, z odkop pro případnou sanaci podloží a z hloubení rýh, 
Ornice_x000d_
1 030,800 _x000d_
4 260,000 _x000d_
27,5*3,14*0,3*0,3=7,772 _x000d_
193,705 _x000d_
2,232 _x000d_
18,000 _x000d_
30,417 _x000d_
Celkem: 5 542,926_x000d_
2 t/m3</t>
  </si>
  <si>
    <t>5542,926*2</t>
  </si>
  <si>
    <t>17</t>
  </si>
  <si>
    <t>171251201</t>
  </si>
  <si>
    <t>Uložení sypaniny na skládky nebo meziskládky bez hutnění s upravením uložené sypaniny do předepsaného tvaru</t>
  </si>
  <si>
    <t>1770906187</t>
  </si>
  <si>
    <t>18</t>
  </si>
  <si>
    <t>174151101</t>
  </si>
  <si>
    <t>Zásyp sypaninou z jakékoliv horniny ručně s uložením výkopku ve vrstvách se zhutněním jam, šachet, rýh nebo kolem objektů v těchto vykopávkách</t>
  </si>
  <si>
    <t>1673336687</t>
  </si>
  <si>
    <t>Poznámka k položce:_x000d_
Hutněný zásyp po vrstvách 300 mm okolo propustku v km 0,030
_x000d_
z nenamrzavé zeminy, vhodné do násypu dle ČSN 736133_x000d_
Propust v km 0,030: 3,5m2*8,15m=28,525 [A]_x000d_
Vtoková jímka km 0,030: 2,2m2*3,3m=7,260 [B]_x000d_
Celkem: A+B=35,785 [C]_x000d_
c*0,85 (85%)=30,417 [D]</t>
  </si>
  <si>
    <t>19</t>
  </si>
  <si>
    <t>M</t>
  </si>
  <si>
    <t>10364100</t>
  </si>
  <si>
    <t>zemina pro terénní úpravy - tříděná</t>
  </si>
  <si>
    <t>2060833250</t>
  </si>
  <si>
    <t>Poznámka k položce:_x000d_
hutněný násyp okolo propustku v km 0,030 z nenamrzavé zeminy</t>
  </si>
  <si>
    <t>30,417*2</t>
  </si>
  <si>
    <t>20</t>
  </si>
  <si>
    <t>-1724897102</t>
  </si>
  <si>
    <t>Poznámka k položce:_x000d_
Štěrk fr. 32-63 mm, v rámci zasakovací příkopu v km 1,365 09 - km 1,652 06</t>
  </si>
  <si>
    <t>1*0,5*286,97</t>
  </si>
  <si>
    <t>58343959</t>
  </si>
  <si>
    <t>kamenivo drcené hrubé frakce 32/63</t>
  </si>
  <si>
    <t>1581673555</t>
  </si>
  <si>
    <t>143,485*2</t>
  </si>
  <si>
    <t>22</t>
  </si>
  <si>
    <t>-1184781870</t>
  </si>
  <si>
    <t>Poznámka k položce:_x000d_
ŠDa fr. 0/32 mm, zásyp okolo kanalizačního potrubí od mirko-štěrbinových žlabů_x000d_
(5m+5m+8m)*1,0m*0,4m=7,200</t>
  </si>
  <si>
    <t>7,2</t>
  </si>
  <si>
    <t>23</t>
  </si>
  <si>
    <t>58344171</t>
  </si>
  <si>
    <t>štěrkodrť frakce 0/32</t>
  </si>
  <si>
    <t>1176137096</t>
  </si>
  <si>
    <t>Poznámka k položce:_x000d_
ŠDa fr. 0/32</t>
  </si>
  <si>
    <t>7,2*2</t>
  </si>
  <si>
    <t>24</t>
  </si>
  <si>
    <t>67294058</t>
  </si>
  <si>
    <t>Poznámka k položce:_x000d_
Štěrkopísek v rámci zasakovací příkopu v km 1,365 09 - km 1,652 06</t>
  </si>
  <si>
    <t>00,35*0,5*286,97</t>
  </si>
  <si>
    <t>25</t>
  </si>
  <si>
    <t>58337302</t>
  </si>
  <si>
    <t>štěrkopísek frakce 0/16</t>
  </si>
  <si>
    <t>1441158478</t>
  </si>
  <si>
    <t>50,22*2</t>
  </si>
  <si>
    <t>26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</si>
  <si>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</si>
  <si>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</si>
  <si>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2112008775</t>
  </si>
  <si>
    <t>Poznámka k položce:_x000d_
Obsyp potrubí DN 160 kanalizačních přípojek od mikro-štěrbinových žlabů
Rýha o rozměrzu š. 1,0 m a hl. 1,0 m
Písek 0/4_x000d_
(8m+5m+5m)*1m*0,6m=10,800</t>
  </si>
  <si>
    <t>27</t>
  </si>
  <si>
    <t>58337310</t>
  </si>
  <si>
    <t>štěrkopísek frakce 0/4</t>
  </si>
  <si>
    <t>-175200713</t>
  </si>
  <si>
    <t>10,8</t>
  </si>
  <si>
    <t>10,8*2 'Přepočtené koeficientem množství</t>
  </si>
  <si>
    <t>28</t>
  </si>
  <si>
    <t>181351113</t>
  </si>
  <si>
    <t>Rozprostření a urovnání ornice v rovině nebo ve svahu sklonu do 1:5 strojně při souvislé ploše přes 500 m2, tl. vrstvy do 200 mm</t>
  </si>
  <si>
    <t>-1255894505</t>
  </si>
  <si>
    <t>Poznámka k položce:_x000d_
tl. 150 mm</t>
  </si>
  <si>
    <t>8671</t>
  </si>
  <si>
    <t>29</t>
  </si>
  <si>
    <t>10364101</t>
  </si>
  <si>
    <t xml:space="preserve">zemina pro terénní úpravy -  ornice</t>
  </si>
  <si>
    <t>880255711</t>
  </si>
  <si>
    <t>8671*0,15*2</t>
  </si>
  <si>
    <t>30</t>
  </si>
  <si>
    <t>181451131</t>
  </si>
  <si>
    <t>Založení trávníku na půdě předem připravené plochy přes 1000 m2 výsevem včetně utažení parkového v rovině nebo na svahu do 1:5</t>
  </si>
  <si>
    <t>1684650224</t>
  </si>
  <si>
    <t>31</t>
  </si>
  <si>
    <t>00572410</t>
  </si>
  <si>
    <t>osivo směs travní parková</t>
  </si>
  <si>
    <t>kg</t>
  </si>
  <si>
    <t>-1040824463</t>
  </si>
  <si>
    <t>8671*0,02 'Přepočtené koeficientem množství</t>
  </si>
  <si>
    <t>32</t>
  </si>
  <si>
    <t>184201112</t>
  </si>
  <si>
    <t xml:space="preserve">Výsadba stromů bez balu do předem vyhloubené jamky se zalitím  v rovině nebo na svahu do 1:5, při výšce kmene přes 1,8 do 2,5 m</t>
  </si>
  <si>
    <t>678903754</t>
  </si>
  <si>
    <t>33</t>
  </si>
  <si>
    <t>02640445</t>
  </si>
  <si>
    <t>habr obecný /Carpinus betulus/ 200-250cm</t>
  </si>
  <si>
    <t>-1808620736</t>
  </si>
  <si>
    <t>34</t>
  </si>
  <si>
    <t>184215132</t>
  </si>
  <si>
    <t>Ukotvení dřeviny kůly třemi kůly, délky přes 1 do 2 m</t>
  </si>
  <si>
    <t>1897357696</t>
  </si>
  <si>
    <t>35</t>
  </si>
  <si>
    <t>60591253</t>
  </si>
  <si>
    <t>kůl vyvazovací dřevěný impregnovaný D 8cm dl 2m</t>
  </si>
  <si>
    <t>-1957387900</t>
  </si>
  <si>
    <t>88*3</t>
  </si>
  <si>
    <t>36</t>
  </si>
  <si>
    <t>184813121</t>
  </si>
  <si>
    <t>Ochrana dřevin před okusem zvěří ručně v rovině nebo ve svahu do 1:5, pletivem, výšky do 2 m</t>
  </si>
  <si>
    <t>508486752</t>
  </si>
  <si>
    <t>37</t>
  </si>
  <si>
    <t>184911431</t>
  </si>
  <si>
    <t>Mulčování vysazených rostlin mulčovací kůrou, tl. přes 100 do 150 mm v rovině nebo na svahu do 1:5</t>
  </si>
  <si>
    <t>1275151580</t>
  </si>
  <si>
    <t xml:space="preserve">Poznámka k položce:_x000d_
Mulčování v prostoru stromu R=1,00 m_x000d_
88ks*(3,14*0,5*0,5)=69,080_x000d_
</t>
  </si>
  <si>
    <t>38</t>
  </si>
  <si>
    <t>10391100</t>
  </si>
  <si>
    <t>kůra mulčovací VL</t>
  </si>
  <si>
    <t>-709127207</t>
  </si>
  <si>
    <t>69,08*0,153 'Přepočtené koeficientem množství</t>
  </si>
  <si>
    <t>39</t>
  </si>
  <si>
    <t>185803111</t>
  </si>
  <si>
    <t xml:space="preserve">Ošetření trávníku  jednorázové v rovině nebo na svahu do 1:5</t>
  </si>
  <si>
    <t>844032624</t>
  </si>
  <si>
    <t>Zakládání</t>
  </si>
  <si>
    <t>40</t>
  </si>
  <si>
    <t>274311191</t>
  </si>
  <si>
    <t>Základové konstrukce z betonu prostého Příplatek k cenám za betonáž malého rozsahu do 25 m3</t>
  </si>
  <si>
    <t>-1397479300</t>
  </si>
  <si>
    <t>41</t>
  </si>
  <si>
    <t>274315412</t>
  </si>
  <si>
    <t>Základové konstrukce z betonu pasy prostého se zvýšenými nároky na prostředí tř. C 25/30</t>
  </si>
  <si>
    <t>-1100418372</t>
  </si>
  <si>
    <t>Poznámka k položce:_x000d_
C 25/30 XF3, betonový základ u propustku v km 0,030, vč. výkopu rýhy a zp. zásypu_x000d_
0,4*1*2,3=0,920 [A]_x000d_
a*0,85 (85%)=0,782 [B]</t>
  </si>
  <si>
    <t>42</t>
  </si>
  <si>
    <t>274351111</t>
  </si>
  <si>
    <t>Bednění základových konstrukcí pasů tradiční oboustranné</t>
  </si>
  <si>
    <t>1502248992</t>
  </si>
  <si>
    <t>1*2,3*2</t>
  </si>
  <si>
    <t>0,4*1*2</t>
  </si>
  <si>
    <t>Mezisoučet</t>
  </si>
  <si>
    <t>5,4*0,85</t>
  </si>
  <si>
    <t>43</t>
  </si>
  <si>
    <t>275311191</t>
  </si>
  <si>
    <t>-1915769423</t>
  </si>
  <si>
    <t>44</t>
  </si>
  <si>
    <t>275316121</t>
  </si>
  <si>
    <t>Základy z betonu prostého patky z betonu se zvýšenými nároky na prostředí tř. C 25/30</t>
  </si>
  <si>
    <t>-2125086659</t>
  </si>
  <si>
    <t>Poznámka k položce:_x000d_
C25/30 XF3; bet. základ u ukončení podélného propustku v km 0,030, vč. výkopu a zp. zásypu._x000d_
0,4*0,8*1,95=0,624 [A]_x000d_
a*0,85 (85%)=0,530 [B]</t>
  </si>
  <si>
    <t>45</t>
  </si>
  <si>
    <t>275356021</t>
  </si>
  <si>
    <t>Bednění základů z betonu prostého nebo železového patek pro plochy rovinné zřízení</t>
  </si>
  <si>
    <t>640751719</t>
  </si>
  <si>
    <t>0,4*0,8*2</t>
  </si>
  <si>
    <t>0,8*1,95*2</t>
  </si>
  <si>
    <t>3,76*0,85</t>
  </si>
  <si>
    <t>46</t>
  </si>
  <si>
    <t>275356022</t>
  </si>
  <si>
    <t>Bednění základů z betonu prostého nebo železového patek pro plochy rovinné odstranění</t>
  </si>
  <si>
    <t>458731697</t>
  </si>
  <si>
    <t>Vodorovné konstrukce</t>
  </si>
  <si>
    <t>47</t>
  </si>
  <si>
    <t>451317777</t>
  </si>
  <si>
    <t xml:space="preserve">Podklad nebo lože pod dlažbu (přídlažbu)  v ploše vodorovné nebo ve sklonu do 1:5, tloušťky od 50 do 100 mm z betonu prostého</t>
  </si>
  <si>
    <t>206747779</t>
  </si>
  <si>
    <t>48</t>
  </si>
  <si>
    <t>451319777</t>
  </si>
  <si>
    <t xml:space="preserve">Podklad nebo lože pod dlažbu (přídlažbu)  Příplatek k cenám za každých dalších i započatých 10 mm tloušťky podkladu nebo lože z betonu prostého</t>
  </si>
  <si>
    <t>1314804065</t>
  </si>
  <si>
    <t>369,104*5</t>
  </si>
  <si>
    <t>49</t>
  </si>
  <si>
    <t>452218142</t>
  </si>
  <si>
    <t xml:space="preserve">Zajišťovací práh z upraveného lomového kamene  na dně a ve svahu melioračních kanálů, s patkami nebo bez patek s dlažbovitou úpravou viditelných ploch na cementovou maltu</t>
  </si>
  <si>
    <t>-1516511099</t>
  </si>
  <si>
    <t>Poznámka k položce:_x000d_
Betonový stabilizační práh dlažby v rámci úpravy čel podélných propustků a potrubí, š. 0,20 m a v. 0,60 m
C 20/25n, XF3_x000d_
Potrubí v km 0,283 54: 3,1m*0,2m*0,6m=0,372 [A]
_x000d_
Propustek v km 0,690 48: 3,1m*0,2m*0,6m+3,5m*0,2m*0,6m=0,792 [B]_x000d_
Propustek v km 1,204 86: 2,9m*0,2m*0,6m+2,5m*0,2m*0,6m=0,648 [C]_x000d_
Propustek v km 1,748 26: 3,5m*0,2m*0,6m=0,420 [D]
_x000d_
Celkem: A+B+C+D=2,232 [E]</t>
  </si>
  <si>
    <t>50</t>
  </si>
  <si>
    <t>451315124</t>
  </si>
  <si>
    <t xml:space="preserve">Podkladní a výplňové vrstvy z betonu prostého  tloušťky do 150 mm, z betonu C 12/15</t>
  </si>
  <si>
    <t>958392584</t>
  </si>
  <si>
    <t>Poznámka k položce:_x000d_
Bet. lože u podélného propustku v km 0,030 C12/15, XF3 _x000d_
pod ŽB. trouby: 7,1*1,95 (tl. 0,10 m)_x000d_
pod vtokovou jímkou: 2,3*1,45 (tl. 0,15 m)_x000d_
Celkem*0,85 (85%)</t>
  </si>
  <si>
    <t>((7,1*1,95)+(2,3*1,45))*0,85</t>
  </si>
  <si>
    <t>Komunikace pozemní</t>
  </si>
  <si>
    <t>51</t>
  </si>
  <si>
    <t>561031111</t>
  </si>
  <si>
    <t>Zřízení podkladu ze zeminy upravené hydraulickými pojivy vápnem, cementem nebo směsnými pojivy (materiál ve specifikaci) s rozprostřením, promísením, vlhčením, zhutněním a ošetřením vodou plochy do 1 000 m2, tloušťka po zhutnění přes 200 do 250 mm</t>
  </si>
  <si>
    <t>-1442003975</t>
  </si>
  <si>
    <t>Poznámka k položce:_x000d_
tl. 250 mm</t>
  </si>
  <si>
    <t>9119/3</t>
  </si>
  <si>
    <t>52</t>
  </si>
  <si>
    <t>58591003</t>
  </si>
  <si>
    <t>pojivo hydraulické pro stabilizaci zeminy 70% vápna</t>
  </si>
  <si>
    <t>762533647</t>
  </si>
  <si>
    <t>Poznámka k položce:_x000d_
Předpokládané množství pojiva je 5%, přesné množství bude určeno na základě průkazní zkoušky.</t>
  </si>
  <si>
    <t>9119/3*0,25*0,05*1,3</t>
  </si>
  <si>
    <t>53</t>
  </si>
  <si>
    <t>564861111</t>
  </si>
  <si>
    <t>Podklad ze štěrkodrti ŠD s rozprostřením a zhutněním plochy přes 100 m2, po zhutnění tl. 200 mm</t>
  </si>
  <si>
    <t>-1867130875</t>
  </si>
  <si>
    <t>Poznámka k položce:_x000d_
ŠDa 0-32mm, tl. 200 mm</t>
  </si>
  <si>
    <t>54</t>
  </si>
  <si>
    <t>564952111</t>
  </si>
  <si>
    <t xml:space="preserve">Podklad z mechanicky zpevněného kameniva MZK (minerální beton)  s rozprostřením a s hutněním, po zhutnění tl. 150 mm</t>
  </si>
  <si>
    <t>1594763433</t>
  </si>
  <si>
    <t>Poznámka k položce:_x000d_
MZK 0-32 mm, tl. 150 mm</t>
  </si>
  <si>
    <t>55</t>
  </si>
  <si>
    <t>565155111</t>
  </si>
  <si>
    <t xml:space="preserve">Asfaltový beton vrstva podkladní ACP 16 (obalované kamenivo střednězrnné - OKS)  s rozprostřením a zhutněním v pruhu šířky přes 1,5 do 3 m, po zhutnění tl. 70 mm</t>
  </si>
  <si>
    <t>1145915629</t>
  </si>
  <si>
    <t>Poznámka k položce:_x000d_
ACP 16+ tl. 70 mm</t>
  </si>
  <si>
    <t>56</t>
  </si>
  <si>
    <t>569851111</t>
  </si>
  <si>
    <t xml:space="preserve">Zpevnění krajnic nebo komunikací pro pěší  s rozprostřením a zhutněním, po zhutnění štěrkodrtí tl. 150 mm</t>
  </si>
  <si>
    <t>1687071407</t>
  </si>
  <si>
    <t xml:space="preserve">Poznámka k položce:_x000d_
ŠD 0/32, tl. 0,15 m, š. 0,75
Zahutnit 0,03 m pod hranu vozovky_x000d_
</t>
  </si>
  <si>
    <t>57</t>
  </si>
  <si>
    <t>573191111</t>
  </si>
  <si>
    <t>Postřik infiltrační kationaktivní emulzí v množství 1,00 kg/m2</t>
  </si>
  <si>
    <t>-493117738</t>
  </si>
  <si>
    <t>Poznámka k položce:_x000d_
PIE 0,60 kg/m2 na MZK</t>
  </si>
  <si>
    <t>58</t>
  </si>
  <si>
    <t>573231108</t>
  </si>
  <si>
    <t>Postřik spojovací PS bez posypu kamenivem ze silniční emulze, v množství 0,50 kg/m2</t>
  </si>
  <si>
    <t>1681493302</t>
  </si>
  <si>
    <t>Poznámka k položce:_x000d_
PSE 0,3 kg/m2</t>
  </si>
  <si>
    <t>59</t>
  </si>
  <si>
    <t>577134111</t>
  </si>
  <si>
    <t xml:space="preserve">Asfaltový beton vrstva obrusná ACO 11 (ABS)  s rozprostřením a se zhutněním z nemodifikovaného asfaltu v pruhu šířky do 3 m tř. I, po zhutnění tl. 40 mm</t>
  </si>
  <si>
    <t>1050728779</t>
  </si>
  <si>
    <t>Poznámka k položce:_x000d_
ACO 11+ tl. 40 mm</t>
  </si>
  <si>
    <t>60</t>
  </si>
  <si>
    <t>594511111</t>
  </si>
  <si>
    <t xml:space="preserve">Dlažba nebo přídlažba z lomového kamene lomařsky upraveného rigolového  v ploše vodorovné nebo ve sklonu tl. do 250 mm, bez vyplnění spár, s provedením lože tl. 50 mm z betonu</t>
  </si>
  <si>
    <t>2044192343</t>
  </si>
  <si>
    <t>Poznámka k položce:_x000d_
Dlažba z lomového kamene tl. 0,20 m, Uložení do betonového lože z C20/25n, XF3,
tl. min. 0,20 m, Vyspárování cementovou maltou M25-XF3
Zpevněný příkop v km 0,010 00 - km 0,100 00, dl. 90 m
Odláždění šikmých čel propustku a potrubí_x000d_
Zpevněný příkop: (350m2-67m2)_x000d_
Potrubí v km 0,283 54: 16,5m2_x000d_
Propustek v km 0,690 48: 17,0m_x000d_
Propustek v km 1,204 86: 13m_x000d_
Propustek v km 1,748 26: 30,5m_x000d_
celkem 360 m2_x000d_
Podélný propustek v km 0,030 00: (0,75m*5m+1,2m*4,8m)*0,85 (85%)_x000d_
=8,0835 m2_x000d_
Uvnitř vtokové jímky v km 0,030: (0,8m*1,5m)*0,85 (85%)= 1,02 m2_x000d_
Celkem: 369,104</t>
  </si>
  <si>
    <t>61</t>
  </si>
  <si>
    <t>599632111</t>
  </si>
  <si>
    <t xml:space="preserve">Vyplnění spár dlažby (přídlažby) z lomového kamene  v jakémkoliv sklonu plochy a jakékoliv tloušťky cementovou maltou se zatřením</t>
  </si>
  <si>
    <t>-1949501427</t>
  </si>
  <si>
    <t>Poznámka k položce:_x000d_
vyspárování cementovou maltou M25-XF3</t>
  </si>
  <si>
    <t>Trubní vedení</t>
  </si>
  <si>
    <t>62</t>
  </si>
  <si>
    <t>871350310</t>
  </si>
  <si>
    <t>Montáž kanalizačního potrubí z plastů z polypropylenu PP hladkého plnostěnného SN 10 DN 200</t>
  </si>
  <si>
    <t>m</t>
  </si>
  <si>
    <t>-403153000</t>
  </si>
  <si>
    <t>Poznámka k položce:_x000d_
PP DN 160, SN 8_x000d_
1m+5m+5m=11,000</t>
  </si>
  <si>
    <t>63</t>
  </si>
  <si>
    <t>28611164</t>
  </si>
  <si>
    <t>trubka kanalizační PVC DN 160x1000mm SN8</t>
  </si>
  <si>
    <t>-800073</t>
  </si>
  <si>
    <t>11*1,015 'Přepočtené koeficientem množství</t>
  </si>
  <si>
    <t>64</t>
  </si>
  <si>
    <t>899204112R</t>
  </si>
  <si>
    <t>Osazení mříží litinových včetně rámů a košů na bahno pro třídu zatížení D400, E600</t>
  </si>
  <si>
    <t>-703152022</t>
  </si>
  <si>
    <t>Poznámka k položce:_x000d_
Mříž na vtokovou jímku v km 0,030_x000d_
1=1,000 [A]_x000d_
a*0,85 (85%)=0,850 [B]</t>
  </si>
  <si>
    <t>65</t>
  </si>
  <si>
    <t>59224451</t>
  </si>
  <si>
    <t>mříž kompozit s rámem B125 pro horskou vpusť betonovou 120x60cm</t>
  </si>
  <si>
    <t>-1867888892</t>
  </si>
  <si>
    <t>66</t>
  </si>
  <si>
    <t>899431111</t>
  </si>
  <si>
    <t xml:space="preserve">Výšková úprava uličního vstupu nebo vpusti do 200 mm  zvýšením krycího hrnce, šoupěte nebo hydrantu bez úpravy armatur</t>
  </si>
  <si>
    <t>1781590467</t>
  </si>
  <si>
    <t>Poznámka k položce:_x000d_
Výšková úprava krycího hrnku hydrantu v km 0,065 11</t>
  </si>
  <si>
    <t>67</t>
  </si>
  <si>
    <t>899623161</t>
  </si>
  <si>
    <t>Obetonování potrubí nebo zdiva stok betonem prostým v otevřeném výkopu, betonem tř. C 20/25</t>
  </si>
  <si>
    <t>-137251400</t>
  </si>
  <si>
    <t>Poznámka k položce:_x000d_
Obetonování ŽB. trouby u podélného propustku v km 0,030
C20/25n XF3, tl. 0,20 m_x000d_
1,1m2*5,8m=6,380 [A]
a*0,85 (85%)=5,423 [B]</t>
  </si>
  <si>
    <t>Ostatní konstrukce a práce, bourání</t>
  </si>
  <si>
    <t>68</t>
  </si>
  <si>
    <t>914111111</t>
  </si>
  <si>
    <t xml:space="preserve">Montáž svislé dopravní značky základní  velikosti do 1 m2 objímkami na sloupky nebo konzoly</t>
  </si>
  <si>
    <t>1122099674</t>
  </si>
  <si>
    <t>Poznámka k položce:_x000d_
P2, P6</t>
  </si>
  <si>
    <t>69</t>
  </si>
  <si>
    <t>40445612</t>
  </si>
  <si>
    <t>značky upravující přednost P2, P3, P8 750mm</t>
  </si>
  <si>
    <t>-1590015787</t>
  </si>
  <si>
    <t>70</t>
  </si>
  <si>
    <t>40445615</t>
  </si>
  <si>
    <t>značky upravující přednost P6 700mm</t>
  </si>
  <si>
    <t>-1230541307</t>
  </si>
  <si>
    <t>71</t>
  </si>
  <si>
    <t>914511111</t>
  </si>
  <si>
    <t xml:space="preserve">Montáž sloupku dopravních značek  délky do 3,5 m do betonového základu</t>
  </si>
  <si>
    <t>-514128827</t>
  </si>
  <si>
    <t>72</t>
  </si>
  <si>
    <t>40445225</t>
  </si>
  <si>
    <t>sloupek pro dopravní značku Zn D 60mm v 3,5m</t>
  </si>
  <si>
    <t>-253990405</t>
  </si>
  <si>
    <t>73</t>
  </si>
  <si>
    <t>40445240</t>
  </si>
  <si>
    <t>patka pro sloupek Al D 60mm</t>
  </si>
  <si>
    <t>1209214181</t>
  </si>
  <si>
    <t>74</t>
  </si>
  <si>
    <t>919112213</t>
  </si>
  <si>
    <t xml:space="preserve">Řezání dilatačních spár v živičném krytu  vytvoření komůrky pro těsnící zálivku šířky 10 mm, hloubky 25 mm</t>
  </si>
  <si>
    <t>-2134279576</t>
  </si>
  <si>
    <t>Poznámka k položce:_x000d_
Frézování drážky pro asfaltovou zálivku 0,01/0,025 m dle TP 115_x000d_
Pracovní spáry_x000d_
8,5m+12m+19m+36,5m+15,5m+40,5m+66m+40m+40m+9,5m+9,5m=297,000</t>
  </si>
  <si>
    <t>75</t>
  </si>
  <si>
    <t>919121112</t>
  </si>
  <si>
    <t xml:space="preserve">Utěsnění dilatačních spár zálivkou za studena  v cementobetonovém nebo živičném krytu včetně adhezního nátěru s těsnicím profilem pod zálivkou, pro komůrky šířky 10 mm, hloubky 25 mm</t>
  </si>
  <si>
    <t>1521063659</t>
  </si>
  <si>
    <t>Poznámka k položce:_x000d_
Emulzní modifikovaná asfaltová zálivka včetně ošetření do vyfrézované drážky 0,01/0,025 m dle TP115</t>
  </si>
  <si>
    <t>21,5+8,5+12+19+36,5+15,5+40,5+66+40+40+9,5+9,5+10</t>
  </si>
  <si>
    <t>Součet</t>
  </si>
  <si>
    <t>76</t>
  </si>
  <si>
    <t>919413121</t>
  </si>
  <si>
    <t xml:space="preserve">Vtoková jímka propustku  z betonu prostého se zvýšenými nároky na prostředí tř. C 25/30, propustku z trub DN do 800 mm</t>
  </si>
  <si>
    <t>-973237759</t>
  </si>
  <si>
    <t>Poznámka k položce:_x000d_
Vtoková jímka u podélné propustku ve sjezdu v km 0,030 00
včetně izolačního nátěru 1xNP + 2xNA_x000d_
1=1,000 [A]_x000d_
a*0,85 (85%)=0,850 [B]</t>
  </si>
  <si>
    <t>77</t>
  </si>
  <si>
    <t>919521130R</t>
  </si>
  <si>
    <t xml:space="preserve">Zřízení silničního propustku z trub betonových nebo železobetonových  DN 500 mm</t>
  </si>
  <si>
    <t>-324293761</t>
  </si>
  <si>
    <t>Poznámka k položce:_x000d_
Odbourání stávajícího betonového čela na vtoku a výtoku u podélného propustku
Osazení ŽB trouby - na každé straně dojde k prosloužení propustku o 1,25 m
Zhotovení šikmého čela
Položka obsahuje veškeré nutné zemní práce
Položka obsahuje naložení, odvoz, uložení a poplatek za skládku vybouraného a
nepotřebného materiálu_x000d_
Propustek v km 0,690 48: 1=1,000 [A]_x000d_
Propustek v km 1,204 86: 1=1,000 [B]_x000d_
Propustek v km 1,748 26: 1=1,000 [C]
_x000d_
Úprava vtoku odtokového potrubí v km 0,283 54: 0,5=0,500 [E]
_x000d_
Celkem: A+B+C+E=3,500 [F]</t>
  </si>
  <si>
    <t>78</t>
  </si>
  <si>
    <t>919521160</t>
  </si>
  <si>
    <t xml:space="preserve">Zřízení silničního propustku z trub betonových nebo železobetonových  DN 800 mm</t>
  </si>
  <si>
    <t>1210980387</t>
  </si>
  <si>
    <t xml:space="preserve">Poznámka k položce:_x000d_
Trouby TZH-Q 80/250
Včetně podkladních betonových prahů_x000d_
8,15=8,150 [A]
a*0,85 (85%)=6,928 [B]_x000d_
</t>
  </si>
  <si>
    <t>79</t>
  </si>
  <si>
    <t>PFG.71002511</t>
  </si>
  <si>
    <t>trouba hrdlová přímá železobet. s integrovaným těsněním DEHA TZH-Q 800/2500 80x250x11,5cm</t>
  </si>
  <si>
    <t>-1123242223</t>
  </si>
  <si>
    <t>80</t>
  </si>
  <si>
    <t>919735112</t>
  </si>
  <si>
    <t xml:space="preserve">Řezání stávajícího živičného krytu nebo podkladu  hloubky přes 50 do 100 mm</t>
  </si>
  <si>
    <t>-1766765536</t>
  </si>
  <si>
    <t>Poznámka k položce:_x000d_
Řezání asfaltového krytu v místech napojení_x000d_
17,3m+8,4m+2,81m+23m=51,510</t>
  </si>
  <si>
    <t>81</t>
  </si>
  <si>
    <t>935114111</t>
  </si>
  <si>
    <t>Štěrbinový odvodňovací betonový žlab se základem z betonu prostého a s obetonováním rozměru 220x260 mm (mikroštěrbinový) bez vnitřního spádu</t>
  </si>
  <si>
    <t>-491724688</t>
  </si>
  <si>
    <t>Poznámka k položce:_x000d_
Mikroštěrbinové trouby včetně záslepek_x000d_
9,5m+1,5m+4,5m=15,500 m_x000d_
3 ks M-VO vpusť = 3x 1 m_x000d_
3 ks M-CO čistící kus = 3x 1 m</t>
  </si>
  <si>
    <t>82</t>
  </si>
  <si>
    <t>938902422</t>
  </si>
  <si>
    <t>Čištění propustků s odstraněním travnatého porostu nebo nánosu, s naložením na dopravní prostředek nebo s přemístěním na hromady na vzdálenost do 20 m strojně tlakovou vodou tloušťky nánosu přes 25 do 50% průměru propustku přes 500 do 1000 mm</t>
  </si>
  <si>
    <t>-1826333108</t>
  </si>
  <si>
    <t>Poznámka k položce:_x000d_
Podélné propustky propustky a potrubí_x000d_
Vyčištění propustku od nánosu_x000d_
Odstranění nánosu na vtoku a výtoku_x000d_
Potrubí v km 0,283 54: 5m=5,000 [A]_x000d_
Propustek v km 0,690 48: 7,5m=7,500 [B]_x000d_
Propustek v km 1,204 86: 7,5m=7,500 [C]
_x000d_
Propustek v km 1,748 26: 7,5m=7,500 [D]_x000d_
Celkem: A+B+C+D=27,500 [E]</t>
  </si>
  <si>
    <t>83</t>
  </si>
  <si>
    <t>966006132</t>
  </si>
  <si>
    <t xml:space="preserve">Odstranění (demontáž) svislých dopravních značek  s odklizením materiálu na skládku na vzdálenost do 20 m nebo s naložením na dopravní prostředek ze sloupů, sloupků nebo konzol</t>
  </si>
  <si>
    <t>196333983</t>
  </si>
  <si>
    <t>84</t>
  </si>
  <si>
    <t>966008221</t>
  </si>
  <si>
    <t>Bourání odvodňovacího žlabu s odklizením a uložením vybouraného materiálu na skládku na vzdálenost do 10 m nebo s naložením na dopravní prostředek betonového nebo polymerbetonového s krycím roštem šířky do 200 mm</t>
  </si>
  <si>
    <t>-1523277088</t>
  </si>
  <si>
    <t xml:space="preserve">Poznámka k položce:_x000d_
Odstranění stávajícího betonového žlabu _x000d_
</t>
  </si>
  <si>
    <t>997</t>
  </si>
  <si>
    <t>Přesun sutě</t>
  </si>
  <si>
    <t>85</t>
  </si>
  <si>
    <t>997221551</t>
  </si>
  <si>
    <t xml:space="preserve">Vodorovná doprava suti  bez naložení, ale se složením a s hrubým urovnáním ze sypkých materiálů, na vzdálenost do 1 km</t>
  </si>
  <si>
    <t>1408515580</t>
  </si>
  <si>
    <t xml:space="preserve">Poznámka k položce:_x000d_
stávající konstrukce ze štěrku </t>
  </si>
  <si>
    <t>0,502</t>
  </si>
  <si>
    <t>9180*0,46*2</t>
  </si>
  <si>
    <t>86</t>
  </si>
  <si>
    <t>997221559</t>
  </si>
  <si>
    <t xml:space="preserve">Vodorovná doprava suti  bez naložení, ale se složením a s hrubým urovnáním Příplatek k ceně za každý další i započatý 1 km přes 1 km</t>
  </si>
  <si>
    <t>1088757058</t>
  </si>
  <si>
    <t>0,502*14</t>
  </si>
  <si>
    <t>9180*0,46*2*14</t>
  </si>
  <si>
    <t>87</t>
  </si>
  <si>
    <t>997221645</t>
  </si>
  <si>
    <t>Poplatek za uložení stavebního odpadu na skládce (skládkovné) asfaltového bez obsahu dehtu zatříděného do Katalogu odpadů pod kódem 17 03 02</t>
  </si>
  <si>
    <t>-1552454263</t>
  </si>
  <si>
    <t>Poznámka k položce:_x000d_
Odpad z frézování drážky</t>
  </si>
  <si>
    <t>334,5*0,01*0,06*2,5</t>
  </si>
  <si>
    <t>88</t>
  </si>
  <si>
    <t>997221655</t>
  </si>
  <si>
    <t>-920493455</t>
  </si>
  <si>
    <t>Poznámka k položce:_x000d_
Kce vozovky - štěrk</t>
  </si>
  <si>
    <t>89</t>
  </si>
  <si>
    <t>997221658</t>
  </si>
  <si>
    <t>Poplatek za uložení stavebního odpadu na skládce (skládkovné) z rostlinných pletiv zatříděného do Katalogu odpadů pod kódem 02 01 03</t>
  </si>
  <si>
    <t>-552716129</t>
  </si>
  <si>
    <t>44*1,2</t>
  </si>
  <si>
    <t>998</t>
  </si>
  <si>
    <t>Přesun hmot</t>
  </si>
  <si>
    <t>90</t>
  </si>
  <si>
    <t>998225111</t>
  </si>
  <si>
    <t xml:space="preserve">Přesun hmot pro komunikace s krytem z kameniva, monolitickým betonovým nebo živičným  dopravní vzdálenost do 200 m jakékoliv délky objektu</t>
  </si>
  <si>
    <t>-1068356701</t>
  </si>
  <si>
    <t>SO 101.2 - Komunikace - Stavební úpravy mimo obvod pozemkových úprav (investor obec Záchlumí)</t>
  </si>
  <si>
    <t>-790748420</t>
  </si>
  <si>
    <t>Poznámka k položce:_x000d_
TL. 0,15 m</t>
  </si>
  <si>
    <t>-1963795111</t>
  </si>
  <si>
    <t>9,3*2</t>
  </si>
  <si>
    <t>1484231286</t>
  </si>
  <si>
    <t>Poznámka k položce:_x000d_
ornice</t>
  </si>
  <si>
    <t>62*0,15</t>
  </si>
  <si>
    <t>-709414611</t>
  </si>
  <si>
    <t>Poznámka k položce:_x000d_
Hloubení rýhy v místě podélného propustku km 0,030_x000d_
Propust v km 0,030: 3,5m2*8,15m=28,525 [A]
_x000d_
Vtoková jímka km 0,030: 2,2m2*3,3m=7,260 [B]_x000d_
Celkem: A+B=35,785 [C]
_x000d_
c*0,15(15%)=5,368 [D]</t>
  </si>
  <si>
    <t>498825769</t>
  </si>
  <si>
    <t>14,668+9,3</t>
  </si>
  <si>
    <t>504979445</t>
  </si>
  <si>
    <t>(14,668+9,3)*5</t>
  </si>
  <si>
    <t>Poplatek za uložení stavebního odpadu na recyklační skládce (skládkovné) zeminy a kamení zatříděného do Katalogu odpadů pod kódem 17 05 04</t>
  </si>
  <si>
    <t>1910509389</t>
  </si>
  <si>
    <t>Poznámka k položce:_x000d_
Materiál z hloubení rýh_x000d_
9,3m3_x000d_
5,368m3_x000d_
Celkem: 14,668_x000d_
2 t/m3</t>
  </si>
  <si>
    <t>14,668*2</t>
  </si>
  <si>
    <t>1721928018</t>
  </si>
  <si>
    <t>Zásyp sypaninou z jakékoliv horniny strojně s uložením výkopku ve vrstvách se zhutněním jam, šachet, rýh nebo kolem objektů v těchto vykopávkách</t>
  </si>
  <si>
    <t>458633419</t>
  </si>
  <si>
    <t>Poznámka k položce:_x000d_
Hutněný zásyp po vrstvách 300 mm okolo propustku v km 0,030 
z nenamrzavé zeminy, vhodné do násypu dle ČSN 736133_x000d_
Propust v km 0,030: 3,5m2*8,15m=28,525 [A]
_x000d_
Vtoková jímka km 0,030: 2,2m2*3,3m=7,260 [B]_x000d_
Celkem: A+B=35,785 [C]
_x000d_
c*0,15(15%)=5,368 [D]</t>
  </si>
  <si>
    <t>-1323066974</t>
  </si>
  <si>
    <t>5,368*2</t>
  </si>
  <si>
    <t>1229437420</t>
  </si>
  <si>
    <t>Poznámka k položce:_x000d_
tl. 0,15 m</t>
  </si>
  <si>
    <t>-1408158715</t>
  </si>
  <si>
    <t>-1820068640</t>
  </si>
  <si>
    <t>62*0,02 'Přepočtené koeficientem množství</t>
  </si>
  <si>
    <t>-1084587263</t>
  </si>
  <si>
    <t>-411491865</t>
  </si>
  <si>
    <t>200029434</t>
  </si>
  <si>
    <t>Poznámka k položce:_x000d_
C 25/30 XF3, betonový základ u propustku v km 0,030, vč. výkopu rýhy a zp. zásypu_x000d_
0,4*1*2,3=0,920 [A]
_x000d_
a*0,15(15%)=0,138 [B]</t>
  </si>
  <si>
    <t>-1213118921</t>
  </si>
  <si>
    <t>5,4*0,15</t>
  </si>
  <si>
    <t>-877859778</t>
  </si>
  <si>
    <t>-1354333251</t>
  </si>
  <si>
    <t>Poznámka k položce:_x000d_
C25/30 XF3; bet. základ u ukončení podélného propustku v km 0,030, vč. výkopu a zp. zásypu._x000d_
0,4*0,8*1,95=0,624 [A]_x000d_
a*0,15(15%)=0,094 [B]</t>
  </si>
  <si>
    <t>-1249512311</t>
  </si>
  <si>
    <t>3,76*0,15</t>
  </si>
  <si>
    <t>-1597610666</t>
  </si>
  <si>
    <t>1201614420</t>
  </si>
  <si>
    <t>Poznámka k položce:_x000d_
Bet. lože u podélného propustku v km 0,030 C12/15, XF3 _x000d_
pod ŽB. trouby: 7,1*1,95 (tl. 0,10 m)_x000d_
pod vtokovou jímkou: 2,3*1,45 (tl. 0,15 m)_x000d_
Celkem*0,15 (15%)</t>
  </si>
  <si>
    <t>((7,1*1,95)+(2,3*1,45))*0,15</t>
  </si>
  <si>
    <t>619452406</t>
  </si>
  <si>
    <t>22616042</t>
  </si>
  <si>
    <t>68,607*5</t>
  </si>
  <si>
    <t>1271817996</t>
  </si>
  <si>
    <t>Poznámka k položce:_x000d_
ŠDa 0/32, tl. 200 mm</t>
  </si>
  <si>
    <t>-1493437319</t>
  </si>
  <si>
    <t>Poznámka k položce:_x000d_
MZK 0/32, tl. 150 mm</t>
  </si>
  <si>
    <t>-1364641467</t>
  </si>
  <si>
    <t>1189415403</t>
  </si>
  <si>
    <t>Poznámka k položce:_x000d_
ŠDa 0/32, tl. 150 mm, š. 0,75 m</t>
  </si>
  <si>
    <t>808505298</t>
  </si>
  <si>
    <t>1644837748</t>
  </si>
  <si>
    <t>-1948672762</t>
  </si>
  <si>
    <t>594411111</t>
  </si>
  <si>
    <t xml:space="preserve">Dlažba nebo přídlažba z lomového kamene lomařsky upraveného rigolového  v ploše vodorovné nebo ve sklonu tl. do 250 mm, bez vyplnění spár, s provedením lože tl. 50 mm z cementové malty</t>
  </si>
  <si>
    <t>1611530566</t>
  </si>
  <si>
    <t>Poznámka k položce:_x000d_
Dlažba z lomového kamene tl. 0,20 m, Uložení do betonového lože z C20/25n, XF3,
tl. min. 0,20 m, Vyspárování cementovou maltou M25-XF3_x000d_
Odláždění šikmých čel propustku a potrubí_x000d_
Zpevněný příkop: 67m2_x000d_
Podélný propustek v km 0,030 00: (0,75m*5m+1,2m*4,8m)*0,15 (15%)_x000d_
Uvnitř vtokové jímky v km 0,030: (0,8m*1,5m)*0,15 (15%)</t>
  </si>
  <si>
    <t>0,75*5</t>
  </si>
  <si>
    <t>1,2*4,8</t>
  </si>
  <si>
    <t>0,8*1,5</t>
  </si>
  <si>
    <t>10,71*0,15</t>
  </si>
  <si>
    <t>-1927516529</t>
  </si>
  <si>
    <t>899204112</t>
  </si>
  <si>
    <t>-1481747658</t>
  </si>
  <si>
    <t>Poznámka k položce:_x000d_
Mříž na vtokovou jímku v km 0,030_x000d_
1=1,000 [A]_x000d_
a*0,15(15%)=0,150 [B]</t>
  </si>
  <si>
    <t>2015374968</t>
  </si>
  <si>
    <t>-1215619049</t>
  </si>
  <si>
    <t>Poznámka k položce:_x000d_
Obetonování ŽB. trouby u podélného propustku v km 0,030
C20/25n XF3, tl. 0,20 m_x000d_
1,1m2*5,8m=6,380 [A]_x000d_
a*0,15(15%)=0,957 [B]</t>
  </si>
  <si>
    <t>585613001</t>
  </si>
  <si>
    <t>-2047172325</t>
  </si>
  <si>
    <t>-161062779</t>
  </si>
  <si>
    <t>Poznámka k položce:_x000d_
Vtoková jímka u podélné propustku ve sjezdu v km 0,030 00
včetně izolačního nátěru 1xNP + 2xNA_x000d_
1=1,000 [A]
_x000d_
a*0,15(15%)=0,150 [B]</t>
  </si>
  <si>
    <t>-326601312</t>
  </si>
  <si>
    <t>Poznámka k položce:_x000d_
Trouby TZH-Q 80/250_x000d_
Včetně podkladních betonových prahů_x000d_
8,15=8,150 [A]_x000d_
a*0,15(15%)=1,223 [B]</t>
  </si>
  <si>
    <t>827500935</t>
  </si>
  <si>
    <t>796185432</t>
  </si>
  <si>
    <t>SO 102.1 - Rámový propust v km0,120</t>
  </si>
  <si>
    <t xml:space="preserve">    3 - Svislé a kompletní konstrukce</t>
  </si>
  <si>
    <t>PSV - Práce a dodávky PSV</t>
  </si>
  <si>
    <t xml:space="preserve">    711 - Izolace proti vodě, vlhkosti a plynům</t>
  </si>
  <si>
    <t>113107165</t>
  </si>
  <si>
    <t>Odstranění podkladů nebo krytů strojně plochy jednotlivě přes 50 m2 do 200 m2 s přemístěním hmot na skládku na vzdálenost do 20 m nebo s naložením na dopravní prostředek z kameniva hrubého drceného, o tl. vrstvy přes 400 do 500 mm</t>
  </si>
  <si>
    <t>-108100425</t>
  </si>
  <si>
    <t>Poznámka k položce:_x000d_
V místě pod asfaltobetonovým vozovkovým souvrstvím nad novým propustkem</t>
  </si>
  <si>
    <t>8,1*10,8</t>
  </si>
  <si>
    <t>121151113</t>
  </si>
  <si>
    <t>Sejmutí ornice strojně při souvislé ploše přes 100 do 500 m2, tl. vrstvy do 200 mm</t>
  </si>
  <si>
    <t>353946304</t>
  </si>
  <si>
    <t>122151105</t>
  </si>
  <si>
    <t>Odkopávky a prokopávky nezapažené strojně v hornině třídy těžitelnosti I skupiny 1 a 2 přes 500 do 1 000 m3</t>
  </si>
  <si>
    <t>-1172936491</t>
  </si>
  <si>
    <t>Poznámka k položce:_x000d_
Odkop zeminy v místě budoucí dlažky z lomového kamene - vtok, výtok_x000d_
Vtok: 31m*11m2/m=341,000 [A]_x000d_
Výtok: 7,2m*22,5m2/m=162,000 [B]
_x000d_
Celkem: A+B=503,000 [C]</t>
  </si>
  <si>
    <t>503</t>
  </si>
  <si>
    <t>122151402</t>
  </si>
  <si>
    <t>Vykopávky v zemnících na suchu strojně zapažených i nezapažených v hornině třídy těžitelnosti I skupiny 1 a 2 přes 20 do 50 m3</t>
  </si>
  <si>
    <t>-224286232</t>
  </si>
  <si>
    <t>Poznámka k položce:_x000d_
Ornice ze zemníku na stavbu v tl. 0,15 m</t>
  </si>
  <si>
    <t>302*0,15</t>
  </si>
  <si>
    <t>131151104</t>
  </si>
  <si>
    <t>Hloubení nezapažených jam a zářezů strojně s urovnáním dna do předepsaného profilu a spádu v hornině třídy těžitelnosti I skupiny 1 a 2 přes 100 do 500 m3</t>
  </si>
  <si>
    <t>1835170178</t>
  </si>
  <si>
    <t>Poznámka k položce:_x000d_
21m2/m*7,3m+1,75m*8,1m*2,8m-1,7m2/m*7,3m-5,2m2/m*11m=123,380</t>
  </si>
  <si>
    <t>2097193245</t>
  </si>
  <si>
    <t>Poznámka k položce:_x000d_
Hloubení rýhy pro betonový stabilizační práh dlažby š. 0,20 m a v. 0,60 m_x000d_
C 20/25n, XF3_x000d_
Vtok: 0,2m*0,6m*33,4m=4,008 [A]_x000d_
Výtok: 0,2m*0,6m*5,3m=0,636 [B]_x000d_
Celkem: A+B=4,644 [C]</t>
  </si>
  <si>
    <t>-1651748151</t>
  </si>
  <si>
    <t>700,624+45,3</t>
  </si>
  <si>
    <t>-980619761</t>
  </si>
  <si>
    <t>Poznámka k položce:_x000d_
Ornice, tl. 0,15 m_x000d_
302m2*0,15m(tl.)=45,300</t>
  </si>
  <si>
    <t>45,3*2</t>
  </si>
  <si>
    <t>-505016412</t>
  </si>
  <si>
    <t>745,924*5</t>
  </si>
  <si>
    <t>458921637</t>
  </si>
  <si>
    <t>Poznámka k položce:_x000d_
Odkopávky, hloubení jam a rýh, ornice_x000d_
69,6m3=69,600 [A_x000d_
503m3=503,000 [B]_x000d_
123,38m3=123,380 [C]_x000d_
4,644m3=4,644 [D]
_x000d_
Celkem: A+B+C+D=700,624 [E]</t>
  </si>
  <si>
    <t>700,624*2</t>
  </si>
  <si>
    <t>-2112592914</t>
  </si>
  <si>
    <t>700,624</t>
  </si>
  <si>
    <t>379962875</t>
  </si>
  <si>
    <t>Poznámka k položce:_x000d_
V místě nad novým rámovým propustkem a v místě předpolí rámového propustku
ŠD fr. 0/63 mm_x000d_
5,8m*0,15m*3,8m+2,1m2/m*5,8m+2,5m2/m*5,8m=29,986 [A]
_x000d_
2,8m2/m*8,1m+3,8m2/m*8,1m=53,460 [B]
_x000d_
Celkem: A+B=83,446 [C]</t>
  </si>
  <si>
    <t>58344197</t>
  </si>
  <si>
    <t>štěrkodrť frakce 0/63</t>
  </si>
  <si>
    <t>284333541</t>
  </si>
  <si>
    <t>83,446*2</t>
  </si>
  <si>
    <t>181152302</t>
  </si>
  <si>
    <t>Úprava pláně na stavbách silnic a dálnic strojně v zářezech mimo skalních se zhutněním</t>
  </si>
  <si>
    <t>-1356572980</t>
  </si>
  <si>
    <t>Poznámka k položce:_x000d_
V místě pod základy propustku a pod rámovými prefa profily_x000d_
7,3m*8,1m=59,130</t>
  </si>
  <si>
    <t>181351103</t>
  </si>
  <si>
    <t>Rozprostření a urovnání ornice v rovině nebo ve svahu sklonu do 1:5 strojně při souvislé ploše přes 100 do 500 m2, tl. vrstvy do 200 mm</t>
  </si>
  <si>
    <t>1637720654</t>
  </si>
  <si>
    <t>Poznámka k položce:_x000d_
 tl. 0,15</t>
  </si>
  <si>
    <t>181411131</t>
  </si>
  <si>
    <t>Založení trávníku na půdě předem připravené plochy do 1000 m2 výsevem včetně utažení parkového v rovině nebo na svahu do 1:5</t>
  </si>
  <si>
    <t>1345232003</t>
  </si>
  <si>
    <t>1231245288</t>
  </si>
  <si>
    <t>302*0,02 'Přepočtené koeficientem množství</t>
  </si>
  <si>
    <t>1180980646</t>
  </si>
  <si>
    <t>212792212</t>
  </si>
  <si>
    <t>Odvodnění mostní opěry z plastových trub drenážní potrubí flexibilní DN 160</t>
  </si>
  <si>
    <t>1289224481</t>
  </si>
  <si>
    <t>Poznámka k položce:_x000d_
Zárubní odvodňovací drenáže žel. bet čel propustku</t>
  </si>
  <si>
    <t>2*7</t>
  </si>
  <si>
    <t>274321117</t>
  </si>
  <si>
    <t>Základové konstrukce z betonu železového pásy, prahy, věnce a ostruhy ve výkopu nebo na hlavách pilot C 25/30</t>
  </si>
  <si>
    <t>-311376025</t>
  </si>
  <si>
    <t>Poznámka k položce:_x000d_
2m*0,78m*6,8m+2m*0,78m*6,8m=21,216</t>
  </si>
  <si>
    <t>274321191</t>
  </si>
  <si>
    <t>Základové konstrukce z betonu železového Příplatek k cenám za betonáž malého rozsahu do 25 m3</t>
  </si>
  <si>
    <t>1526858804</t>
  </si>
  <si>
    <t>274354111</t>
  </si>
  <si>
    <t>Bednění základových konstrukcí pasů, prahů, věnců a ostruh zřízení</t>
  </si>
  <si>
    <t>-1158261634</t>
  </si>
  <si>
    <t>2*0,78*4</t>
  </si>
  <si>
    <t>6,8*0,78*4</t>
  </si>
  <si>
    <t>274354211</t>
  </si>
  <si>
    <t>Bednění základových konstrukcí pasů, prahů, věnců a ostruh odstranění bednění</t>
  </si>
  <si>
    <t>-2145458331</t>
  </si>
  <si>
    <t>274361116</t>
  </si>
  <si>
    <t>Výztuž základových konstrukcí pasů, prahů, věnců a ostruh z betonářské oceli 10 505 (R) nebo BSt 500</t>
  </si>
  <si>
    <t>524378829</t>
  </si>
  <si>
    <t>Poznámka k položce:_x000d_
21,216*0,08728=1,852</t>
  </si>
  <si>
    <t>Svislé a kompletní konstrukce</t>
  </si>
  <si>
    <t>317321118</t>
  </si>
  <si>
    <t xml:space="preserve">Římsy ze železového betonu  C 30/37</t>
  </si>
  <si>
    <t>-1813543908</t>
  </si>
  <si>
    <t>Poznámka k položce:_x000d_
2x ŽB římsa z betonu C30/37_x000d_
6,8m*0,3m*0,75m*2ks=3,060</t>
  </si>
  <si>
    <t>317321191</t>
  </si>
  <si>
    <t xml:space="preserve">Římsy ze železového betonu  Příplatek k cenám za betonáž malého rozsahu do 25 m3</t>
  </si>
  <si>
    <t>927025153</t>
  </si>
  <si>
    <t>317353121</t>
  </si>
  <si>
    <t xml:space="preserve">Bednění mostní římsy  zřízení všech tvarů</t>
  </si>
  <si>
    <t>-363791404</t>
  </si>
  <si>
    <t>6,8*0,3*4</t>
  </si>
  <si>
    <t>0,3*0,75*4</t>
  </si>
  <si>
    <t>317353221</t>
  </si>
  <si>
    <t xml:space="preserve">Bednění mostní římsy  odstranění všech tvarů</t>
  </si>
  <si>
    <t>177551851</t>
  </si>
  <si>
    <t>317361116</t>
  </si>
  <si>
    <t xml:space="preserve">Výztuž mostních železobetonových říms  z betonářské oceli 10 505 (R) nebo BSt 500</t>
  </si>
  <si>
    <t>84407591</t>
  </si>
  <si>
    <t>Poznámka k položce:_x000d_
3,06*0,12821=0,392</t>
  </si>
  <si>
    <t>334323218</t>
  </si>
  <si>
    <t>Mostní křídla a závěrné zídky z betonu železového C 30/37</t>
  </si>
  <si>
    <t>1580916935</t>
  </si>
  <si>
    <t>Poznámka k položce:_x000d_
6,8m*2,04m*0,6m+6,8m*1,85m*0,6m=15,871</t>
  </si>
  <si>
    <t>334323291</t>
  </si>
  <si>
    <t>Mostní křídla a závěrné zídky z betonu Příplatek k cenám za práce malého rozsahu do 25 m3</t>
  </si>
  <si>
    <t>-282801945</t>
  </si>
  <si>
    <t>334352111</t>
  </si>
  <si>
    <t xml:space="preserve">Bednění mostních křídel a závěrných zídek ze systémového bednění  zřízení z překližek</t>
  </si>
  <si>
    <t>-2015282308</t>
  </si>
  <si>
    <t>6,8*2,04*2</t>
  </si>
  <si>
    <t>6,8*1,85*2</t>
  </si>
  <si>
    <t>0,6*2,04*2</t>
  </si>
  <si>
    <t>0,6*1,85*2</t>
  </si>
  <si>
    <t>334352211</t>
  </si>
  <si>
    <t xml:space="preserve">Bednění mostních křídel a závěrných zídek ze systémového bednění  odstranění z překližek</t>
  </si>
  <si>
    <t>-1823004645</t>
  </si>
  <si>
    <t>334361226</t>
  </si>
  <si>
    <t xml:space="preserve">Výztuž betonářská mostních konstrukcí  opěr, úložných prahů, křídel, závěrných zídek, bloků ložisek, pilířů a sloupů z oceli 10 505 (R) nebo BSt 500 křídel, závěrných zdí</t>
  </si>
  <si>
    <t>1026592563</t>
  </si>
  <si>
    <t>Poznámka k položce:_x000d_
15,871*0,12821=2,035</t>
  </si>
  <si>
    <t>389121112</t>
  </si>
  <si>
    <t xml:space="preserve">Osazení dílců rámové konstrukce propustků a podchodů  hmotnosti jednotlivě přes 5 do 10 t</t>
  </si>
  <si>
    <t>1368861477</t>
  </si>
  <si>
    <t>Poznámka k položce:_x000d_
Propusty z rámových prefabrikátů s pero-drážka, s vodotěsným spojem s pražovým tesněním, včetně železobetonové monolitické dobetonávky rámu v čelech na vtoku i výtoku, vnitřní rozměr rámu 2 x 150/100 cm_x000d_
7m+7m=14,000</t>
  </si>
  <si>
    <t>59383452</t>
  </si>
  <si>
    <t>propust rámová 1,00x1,50x2,00m</t>
  </si>
  <si>
    <t>-922492543</t>
  </si>
  <si>
    <t>451315125</t>
  </si>
  <si>
    <t xml:space="preserve">Podkladní a výplňové vrstvy z betonu prostého  tloušťky do 150 mm, z betonu C 16/20</t>
  </si>
  <si>
    <t>1051933564</t>
  </si>
  <si>
    <t>Poznámka k položce:_x000d_
Podkladní beton C16/20 pod ŽB. základ v tl. 0,15 m</t>
  </si>
  <si>
    <t>2*2,2*7</t>
  </si>
  <si>
    <t>451315137</t>
  </si>
  <si>
    <t xml:space="preserve">Podkladní a výplňové vrstvy z betonu prostého  tloušťky do 200 mm, z betonu C 25/30</t>
  </si>
  <si>
    <t>-681080452</t>
  </si>
  <si>
    <t>Poznámka k položce:_x000d_
Podkladní beton pod rámovými profily vyztužené KARI sítí - oka 100x100 mm, tl. 0,4 m</t>
  </si>
  <si>
    <t>4,4*7*2</t>
  </si>
  <si>
    <t>RHU.12563241005</t>
  </si>
  <si>
    <t>kari síť RM 100 (100 x 100mm)</t>
  </si>
  <si>
    <t>-612379209</t>
  </si>
  <si>
    <t xml:space="preserve">Poznámka k položce:_x000d_
Do betonu -  (včetně vrtání + kotvící výztuže + vlepování výztuže na chemickou kotvu)_x000d_
Podkladní beton pod rámovými profily vyztužené KARI sítí - oka 100x100 mm_x000d_
Obetonávka rámového propustku (nadbetonávka tl. 150 - 200 mm)</t>
  </si>
  <si>
    <t>-1690694836</t>
  </si>
  <si>
    <t>Poznámka k položce:_x000d_
Pod dlažbou z lomového kamene v místě vtoku a výtoku, tl. 0,1 m, C 20/25n, XF3</t>
  </si>
  <si>
    <t>451577121</t>
  </si>
  <si>
    <t xml:space="preserve">Podkladní a výplňová vrstva z kameniva  tloušťky do 200 mm z kameniva drceného</t>
  </si>
  <si>
    <t>-673012078</t>
  </si>
  <si>
    <t>Poznámka k položce:_x000d_
Podsyp ze štěrkodrti ŠD 0/63 mm pod základovými pasy a profily z rámových segmentů, v tl. 0,15 m_x000d_
Podsyp ze štěrkodrti ŠD 0/32 mm pod dlažbou, tl. 0,15 m</t>
  </si>
  <si>
    <t>4,4*7</t>
  </si>
  <si>
    <t>7*2,5*2</t>
  </si>
  <si>
    <t>270</t>
  </si>
  <si>
    <t>1665517521</t>
  </si>
  <si>
    <t>Poznámka k položce:_x000d_
Betonový stabilizační práh dlažby š. 0,20 m a v. 0,60 m
C 20/25n, XF3_x000d_
0,2m*0,6m*(5,3m+33,4m)=4,644</t>
  </si>
  <si>
    <t>-1666410925</t>
  </si>
  <si>
    <t>Poznámka k položce:_x000d_
Vtokový a výtokový prostor propustku_x000d_
Uložení do betonového lože z C 20/25n, XF3, tl. 0,05 m, tl. dlažby 0,25 m</t>
  </si>
  <si>
    <t>-596677409</t>
  </si>
  <si>
    <t xml:space="preserve">Poznámka k položce:_x000d_
Vtokový a výtokový prostor propustku_x000d_
Vyspárování cementovou maltou M25-XF3_x000d_
</t>
  </si>
  <si>
    <t>899623151</t>
  </si>
  <si>
    <t>Obetonování potrubí nebo zdiva stok betonem prostým v otevřeném výkopu, betonem tř. C 16/20</t>
  </si>
  <si>
    <t>-560227700</t>
  </si>
  <si>
    <t>Poznámka k položce:_x000d_
Podbetonávka odvodňovací drenáže tl. 150 mm</t>
  </si>
  <si>
    <t>0,75*0,3*7*2</t>
  </si>
  <si>
    <t>911121111</t>
  </si>
  <si>
    <t xml:space="preserve">Montáž zábradlí ocelového  přichyceného vruty do betonového podkladu</t>
  </si>
  <si>
    <t>-250502979</t>
  </si>
  <si>
    <t>R001</t>
  </si>
  <si>
    <t>Zábradlí silniční s vdorovnými madly - dodávka</t>
  </si>
  <si>
    <t>204571422</t>
  </si>
  <si>
    <t>919535556</t>
  </si>
  <si>
    <t xml:space="preserve">Obetonování trubního propustku  betonem prostým se zvýšenými nároky na prostředí tř. C 25/30</t>
  </si>
  <si>
    <t>-1155585609</t>
  </si>
  <si>
    <t>Poznámka k položce:_x000d_
Obetonávka rámového propustku (nadbetonávka tl. 150 - 200 mm)</t>
  </si>
  <si>
    <t>7*0,2*3,8</t>
  </si>
  <si>
    <t>405141346</t>
  </si>
  <si>
    <t>43,74*2</t>
  </si>
  <si>
    <t>1986719972</t>
  </si>
  <si>
    <t>43,74*2*14</t>
  </si>
  <si>
    <t>480357188</t>
  </si>
  <si>
    <t>Poznámka k položce:_x000d_
Nestmelené kamenivo</t>
  </si>
  <si>
    <t>-1586288256</t>
  </si>
  <si>
    <t>PSV</t>
  </si>
  <si>
    <t>Práce a dodávky PSV</t>
  </si>
  <si>
    <t>711</t>
  </si>
  <si>
    <t>Izolace proti vodě, vlhkosti a plynům</t>
  </si>
  <si>
    <t>711112051</t>
  </si>
  <si>
    <t xml:space="preserve">Provedení izolace proti zemní vlhkosti natěradly a tmely za studena  na ploše svislé S dvojnásobným nátěrem tekutou elastickou hydroizolací</t>
  </si>
  <si>
    <t>-1535378658</t>
  </si>
  <si>
    <t>Poznámka k položce:_x000d_
Nátěr rubu čela a základu žel. bet propustku, 2x penetral alp_x000d_
((3,88+1,45)*6,8+(3,7+1,25)*6,8+8,3*7)*2=256,008</t>
  </si>
  <si>
    <t>24617152</t>
  </si>
  <si>
    <t>hmota hydroizolační asfaltová dvousložková aplikace nástřikem do spodní stavby</t>
  </si>
  <si>
    <t>litr</t>
  </si>
  <si>
    <t>-667867529</t>
  </si>
  <si>
    <t>Poznámka k položce:_x000d_
Spotřeba: 4,5 l/m2</t>
  </si>
  <si>
    <t>256,008*4,5 'Přepočtené koeficientem množství</t>
  </si>
  <si>
    <t>711132111</t>
  </si>
  <si>
    <t xml:space="preserve">Provedení izolace proti zemní vlhkosti pásy na sucho  samolepícího asfaltového pásu na ploše svislé S</t>
  </si>
  <si>
    <t>-103732623</t>
  </si>
  <si>
    <t>Poznámka k položce:_x000d_
Izolace asfaltovými pásy rubu čela a základu žel. bet propustku + obetonávky rámových segmentů_x000d_
((3,88+1,45)*6,8+(3,7+1,25)*6,8+8,3*7)=128,004</t>
  </si>
  <si>
    <t>62866281</t>
  </si>
  <si>
    <t>pás asfaltový samolepicí modifikovaný SBS tl 3,0mm s vložkou ze skleněné tkaniny se spalitelnou fólií nebo jemnozrnným minerálním posypem nebo textilií na horním povrchu</t>
  </si>
  <si>
    <t>-1897405560</t>
  </si>
  <si>
    <t>128,004*1,221 'Přepočtené koeficientem množství</t>
  </si>
  <si>
    <t>711491272</t>
  </si>
  <si>
    <t>Provedení doplňků izolace proti vodě textilií na ploše svislé S vrstva ochranná</t>
  </si>
  <si>
    <t>2012730971</t>
  </si>
  <si>
    <t>Poznámka k položce:_x000d_
Ochrana geotextilií rubu bet objektů žel. bet propustku + obetonávky rámových segmentů_x000d_
((3,88+1,45)*6,8+(3,7+1,25)*6,8+8,3*7)=128,004</t>
  </si>
  <si>
    <t>69311068</t>
  </si>
  <si>
    <t>geotextilie netkaná separační, ochranná, filtrační, drenážní PP 300g/m2</t>
  </si>
  <si>
    <t>351127532</t>
  </si>
  <si>
    <t>128,004*1,05 'Přepočtené koeficientem množství</t>
  </si>
  <si>
    <t>998711101</t>
  </si>
  <si>
    <t xml:space="preserve">Přesun hmot pro izolace proti vodě, vlhkosti a plynům  stanovený z hmotnosti přesunovaného materiálu vodorovná dopravní vzdálenost do 50 m v objektech výšky do 6 m</t>
  </si>
  <si>
    <t>-108544</t>
  </si>
  <si>
    <t>SO 102.2 - Rámový propust v km 0,120 - Stavební úpravy mimo obvod pozemkových úprav (investor obec Záchlumí)</t>
  </si>
  <si>
    <t>Sejmutí ornice strojně při souvislé ploše do 100 m2, tl. vrstvy do 200 mm</t>
  </si>
  <si>
    <t>-765399306</t>
  </si>
  <si>
    <t>Poznámka k položce:_x000d_
uložení na trvalou skládku, tl. 0,15 m</t>
  </si>
  <si>
    <t>Vykopávky v zemnících na suchu strojně zapažených i nezapažených v hornině třídy těžitelnosti I skupiny 1 a 2 do 20 m3</t>
  </si>
  <si>
    <t>-1586952208</t>
  </si>
  <si>
    <t>Poznámka k položce:_x000d_
Ornice, tl. 0,15 m</t>
  </si>
  <si>
    <t>36*0,15</t>
  </si>
  <si>
    <t>293398081</t>
  </si>
  <si>
    <t>5,4*2</t>
  </si>
  <si>
    <t>Hloubení nezapažených jam a zářezů strojně s urovnáním dna do předepsaného profilu a spádu v hornině třídy těžitelnosti I skupiny 1 a 2 přes 50 do 100 m3</t>
  </si>
  <si>
    <t>-2096400638</t>
  </si>
  <si>
    <t>5,2*11</t>
  </si>
  <si>
    <t>1886206729</t>
  </si>
  <si>
    <t xml:space="preserve">Poznámka k položce:_x000d_
Hloubení rýhy pro betonový stabilizační práh dlažby š. 0,20 m a v. 0,60 m_x000d_
Výtok: 0,2m*0,6m*18m=2,160_x000d_
</t>
  </si>
  <si>
    <t>-89352029</t>
  </si>
  <si>
    <t>64,76+5,4</t>
  </si>
  <si>
    <t>-1578267726</t>
  </si>
  <si>
    <t>70,16*5</t>
  </si>
  <si>
    <t>-1895691735</t>
  </si>
  <si>
    <t>Poznámka k položce:_x000d_
Ornice, hloubení rýh_x000d_
5,4m3=5,400 [A]_x000d_
2,160m3=2,160 [B]_x000d_
57,2m3=57,200 [C]_x000d_
Celkem: A+B+C=64,760 [D]_x000d_
2 t/m3</t>
  </si>
  <si>
    <t>64,76*2</t>
  </si>
  <si>
    <t>15569973</t>
  </si>
  <si>
    <t>Rozprostření a urovnání ornice v rovině nebo ve svahu sklonu do 1:5 strojně při souvislé ploše do 100 m2, tl. vrstvy do 200 mm</t>
  </si>
  <si>
    <t>-413982463</t>
  </si>
  <si>
    <t>2146127762</t>
  </si>
  <si>
    <t>-2039512732</t>
  </si>
  <si>
    <t>36*0,02 'Přepočtené koeficientem množství</t>
  </si>
  <si>
    <t>-1553550440</t>
  </si>
  <si>
    <t>-2116376376</t>
  </si>
  <si>
    <t>Poznámka k položce:_x000d_
tl. 0,1 m, C 20/25n, XF3</t>
  </si>
  <si>
    <t>1214595584</t>
  </si>
  <si>
    <t>Poznámka k položce:_x000d_
Podsyp ze štěrkodrti ŠD 0/32 mm pod dlažbou, tl. 0,15 m</t>
  </si>
  <si>
    <t>-1516910522</t>
  </si>
  <si>
    <t>Poznámka k položce:_x000d_
Betonový stabilizační práh dlažby š. 0,20 m a v. 0,60 m_x000d_
C 20/25n, XF3</t>
  </si>
  <si>
    <t>0,2*0,6*18</t>
  </si>
  <si>
    <t>-279455487</t>
  </si>
  <si>
    <t>Poznámka k položce:_x000d_
Výtokový prostor propustku_x000d_
Uložení do betonového lože z C 20/25n, XF3, tl. 0,05 m, tl. dlažby 0,25 m</t>
  </si>
  <si>
    <t>2091953244</t>
  </si>
  <si>
    <t>Poznámka k položce:_x000d_
Vyspárování cementovou maltou M25-XF3</t>
  </si>
  <si>
    <t>-1939476008</t>
  </si>
  <si>
    <t>SO 103 - Propust km 0,228</t>
  </si>
  <si>
    <t>122151102</t>
  </si>
  <si>
    <t>Odkopávky a prokopávky nezapažené strojně v hornině třídy těžitelnosti I skupiny 1 a 2 přes 20 do 50 m3</t>
  </si>
  <si>
    <t>-33078882</t>
  </si>
  <si>
    <t>Poznámka k položce:_x000d_
Odkop zeminy v místě budoucí dlažky z lomového kamene</t>
  </si>
  <si>
    <t>2*3,6*6,2</t>
  </si>
  <si>
    <t>131151102</t>
  </si>
  <si>
    <t>Hloubení nezapažených jam a zářezů strojně s urovnáním dna do předepsaného profilu a spádu v hornině třídy těžitelnosti I skupiny 1 a 2 přes 20 do 50 m3</t>
  </si>
  <si>
    <t>-990303002</t>
  </si>
  <si>
    <t>7,93*((2,5*1,2)+(1,2*1,2))</t>
  </si>
  <si>
    <t>-631389995</t>
  </si>
  <si>
    <t>Poznámka k položce:_x000d_
Hloubení rýhy pro betonový stabilizační práh dlažby š. 0,20 m a v. 0,60 m
C 20/25n, XF3_x000d_
Na vtoku: 2,00ks*(2,07m+3,02m)=10,180 [A]_x000d_
Na výtoku: 2,00ks*(2,05m+0,75m+1,73m)=9,060 [B]_x000d_
A+B=19,240 [C]
_x000d_
Celkem: C*0,20m*0,60m=2,309 [D]</t>
  </si>
  <si>
    <t>1687948482</t>
  </si>
  <si>
    <t>1242996014</t>
  </si>
  <si>
    <t>82,158*5</t>
  </si>
  <si>
    <t>1197600535</t>
  </si>
  <si>
    <t>Poznámka k položce:_x000d_
Zemina v místě budoucí dlažky z lomového kamene_x000d_
Zemina z výkopu jámy
_x000d_
Zemina z hloubení rýh_x000d_
44,64m3=44,640 [A]_x000d_
35,209m3=35,209 [B]_x000d_
2,309m3=2,309 [C]_x000d_
Celkem: A+B+C=82,158 [D]_x000d_
2 t/m2</t>
  </si>
  <si>
    <t>82,158*2</t>
  </si>
  <si>
    <t>-1297483097</t>
  </si>
  <si>
    <t>-45002584</t>
  </si>
  <si>
    <t>Poznámka k položce:_x000d_
Zásyp jámy_x000d_
vhodný nenamrzavý materiál_x000d_
 do násypu dle ČSN 73 61 33_x000d_
Hutněno po vrstvách max. tl. 0,30 m_x000d_
35,209m3-2,5m*0,1m*7,93m-1m*0,25m*7,93m-1m*0,65m*7,93m=26,090</t>
  </si>
  <si>
    <t>1902435365</t>
  </si>
  <si>
    <t>Poznámka k položce:_x000d_
Zásyp jámy_x000d_
Vhodný nenamrzavý materiál_x000d_
 do násypu dle ČSN 73 61 33_x000d_
Hutněno po vrstvách max. tl. 0,30 m</t>
  </si>
  <si>
    <t>26,09*2</t>
  </si>
  <si>
    <t>-1900955050</t>
  </si>
  <si>
    <t>Poznámka k položce:_x000d_
Urovnání a zahutnění pláně Edef,2 = 45 MPa pod podkladním betonem_x000d_
Urovnání pláně do sklonu 3,00% a zahutnění pláně Edef,2 = 45 MPa</t>
  </si>
  <si>
    <t>7,93*2,5</t>
  </si>
  <si>
    <t>451315114</t>
  </si>
  <si>
    <t xml:space="preserve">Podkladní a výplňové vrstvy z betonu prostého  tloušťky do 100 mm, z betonu C 12/15</t>
  </si>
  <si>
    <t>-1716236133</t>
  </si>
  <si>
    <t>Poznámka k položce:_x000d_
Podkladní beton š. 2,50 m a tl. 0,10 m pro lůžko ŽB troub_x000d_
C 12/15n, X0</t>
  </si>
  <si>
    <t>451315136</t>
  </si>
  <si>
    <t xml:space="preserve">Podkladní a výplňové vrstvy z betonu prostého  tloušťky do 200 mm, z betonu C 20/25</t>
  </si>
  <si>
    <t>-1046816878</t>
  </si>
  <si>
    <t>Poznámka k položce:_x000d_
Betonové lůžko pro ŽB trouby š. 1,00 m a v. 0,25 m, 
C20/25n, XF3</t>
  </si>
  <si>
    <t>7,93*1</t>
  </si>
  <si>
    <t>-2026295563</t>
  </si>
  <si>
    <t>Poznámka k položce:_x000d_
Dlažba z lomového kamene tl. 0,20 m_x000d_
Uložení do betonového lože z C20/25n, XF3, tl. min. 0,20 m_x000d_
tl. 0,1 m_x000d_
Na vtoku: 18,00m2=18,000 [A]
_x000d_
Na výtoku: 15,8m2=15,800 [B]_x000d_
A+B=33,800 [C]</t>
  </si>
  <si>
    <t>497871753</t>
  </si>
  <si>
    <t>Poznámka k položce:_x000d_
Dlažba z lomového kamene tl. 0,20 m_x000d_
Uložení do betonového lože z C20/25n, XF3, tl. min. 0,20 m_x000d_
tl. 0,05 m_x000d_
Na vtoku: 18,00m2=18,000 [A]
_x000d_
Na výtoku: 15,8m2=15,800 [B]_x000d_
A+B=33,800 [C]</t>
  </si>
  <si>
    <t>33,8*5</t>
  </si>
  <si>
    <t>-735113385</t>
  </si>
  <si>
    <t>Poznámka k položce:_x000d_
Betonový stabilizační práh dlažby š. 0,20 m a v. 0,60 m
C 20/25n, XF3_x000d_
Na vtoku: 2,00ks*(2,07m+3,02m)=10,180 [A]_x000d_
Na výtoku: 2,00ks*(2,05m+0,75m+1,73m)=9,060 [B_x000d_
]
A+B=19,240 [C]_x000d_
Celkem: C*0,20m*0,60m=2,309 [D]</t>
  </si>
  <si>
    <t>1359051133</t>
  </si>
  <si>
    <t>Poznámka k položce:_x000d_
Dlažba z lomového kamene tl. 0,20 m_x000d_
Uložení do betonového lože z C20/25n, XF3, tl. min. 0,20 m_x000d_
tl. 0,05 m_x000d_
Vyspárování cementovou maltou M25-XF3_x000d_
Na vtoku: 18,00m2=18,000 [A]
_x000d_
Na výtoku: 15,8m2=15,800 [B]_x000d_
A+B=33,800 [C]</t>
  </si>
  <si>
    <t>1663077214</t>
  </si>
  <si>
    <t>Poznámka k položce:_x000d_
Vyspárování cementovou maltou M25-XF3_x000d_
Na vtoku: 18,00m2=18,000 [A]
_x000d_
Na výtoku: 15,8m2=15,800 [B]_x000d_
A+B=33,800 [C]</t>
  </si>
  <si>
    <t>58477750</t>
  </si>
  <si>
    <t>Poznámka k položce:_x000d_
Obetonávka ŽB trouby v tl. 0,15 m z betonu C20/25n, XF3_x000d_
(1m*0,7m-3,14*0,25*0,25)*5,5m(dl.)=2,771 [A]</t>
  </si>
  <si>
    <t>919521130</t>
  </si>
  <si>
    <t>1695797878</t>
  </si>
  <si>
    <t xml:space="preserve">Poznámka k položce:_x000d_
Trouby TZH-Q 50/250
Včetně podkladních betonových pražců_x000d_
</t>
  </si>
  <si>
    <t>PFB.1020201</t>
  </si>
  <si>
    <t>Trouba hrdlová železobetonová TZH-Q 50/250</t>
  </si>
  <si>
    <t>-1895961739</t>
  </si>
  <si>
    <t>Poznámka k položce:_x000d_
500/2500</t>
  </si>
  <si>
    <t>517130499</t>
  </si>
  <si>
    <t>SO 104 - Propust km 1,757</t>
  </si>
  <si>
    <t>-1151744304</t>
  </si>
  <si>
    <t>2*4,05*3,6</t>
  </si>
  <si>
    <t>131151103</t>
  </si>
  <si>
    <t>687245246</t>
  </si>
  <si>
    <t>8,87*((2,5*1,5)+(1,5*1,5))</t>
  </si>
  <si>
    <t>517449812</t>
  </si>
  <si>
    <t>Poznámka k položce:_x000d_
Hloubení rýhy pro betonový stabilizační práh dlažby š. 0,20 m a v. 0,60 m
_x000d_
C 20/25n, XF3_x000d_
Na vtoku:5,65m3=5,650 [A]_x000d_
Na výtoku: 2,40m3=2,400 [B]_x000d_
A+B=8,050 [C]_x000d_
Celkem: C*0,20m*0,60m=0,966 [D]</t>
  </si>
  <si>
    <t>-2070679787</t>
  </si>
  <si>
    <t>-799359962</t>
  </si>
  <si>
    <t>83,346*5</t>
  </si>
  <si>
    <t>2074726987</t>
  </si>
  <si>
    <t>Poznámka k položce:_x000d_
Zemina v místě budoucí dlažky z lomového kamene
Zemina z výkopu jámy
Zemina z hloubení rýh_x000d_
29,16m3=29,160 [A]_x000d_
53,22m3=53,220 [B]_x000d_
0,966m3=0,966 [C]_x000d_
Celkem: A+B+C=83,346 [D]</t>
  </si>
  <si>
    <t>83,346*2</t>
  </si>
  <si>
    <t>-1130456392</t>
  </si>
  <si>
    <t>-2056957051</t>
  </si>
  <si>
    <t>Poznámka k položce:_x000d_
Zásyp jámy
_x000d_
vhodný nenamrzavý materiál_x000d_
do násypu dle ČSN 73 61 33_x000d_
 Hutněno po vrstvách max. tl. 0,30 m_x000d_
53,22-2,5*0,1*8,87-1*0,25*8,87-1*0,8*8,87=41,689</t>
  </si>
  <si>
    <t>-1037428421</t>
  </si>
  <si>
    <t>Poznámka k položce:_x000d_
Zásyp jámy_x000d_
Vhodný nenamrzavý materiál_x000d_
do násypu dle ČSN 73 61 33_x000d_
Hutněno po vrstvách max. tl. 0,30 m</t>
  </si>
  <si>
    <t>41,689*2</t>
  </si>
  <si>
    <t>-1671762678</t>
  </si>
  <si>
    <t>8,87*2,5</t>
  </si>
  <si>
    <t>248881438</t>
  </si>
  <si>
    <t>Poznámka k položce:_x000d_
Podkladní beton š. 2,50 m a tl. 0,10 m pro lůžko ŽB troub
_x000d_
C 12/15n, X0</t>
  </si>
  <si>
    <t>-1222630103</t>
  </si>
  <si>
    <t>8,87*1</t>
  </si>
  <si>
    <t>-208509271</t>
  </si>
  <si>
    <t>Poznámka k položce:_x000d_
Dlažba z lomového kamene tl. 0,20 m_x000d_
Uložení do betonového lože z C20/25n, XF3, tl. min. 0,20 m
_x000d_
tl. 0,1 m_x000d_
Na vtoku: 21,1m2=21,100 [A]_x000d_
Na výtoku: 12,9m2=12,900 [B]_x000d_
A+B=34,000 [C]</t>
  </si>
  <si>
    <t>-641085981</t>
  </si>
  <si>
    <t>Poznámka k položce:_x000d_
Dlažba z lomového kamene tl. 0,20 m_x000d_
Uložení do betonového lože z C20/25n, XF3, tl. min. 0,20 m
_x000d_
tl. 0,05 m_x000d_
Na vtoku: 21,1m2=21,100 [A]_x000d_
Na výtoku: 12,9m2=12,900 [B]_x000d_
A+B=34,000 [C]</t>
  </si>
  <si>
    <t>34*5</t>
  </si>
  <si>
    <t>-426842044</t>
  </si>
  <si>
    <t>Poznámka k položce:_x000d_
Betonový stabilizační práh dlažby š. 0,20 m a v. 0,60 m
_x000d_
C 20/25n, XF3_x000d_
Na vtoku:5,65m=5,650 [A]_x000d_
Na výtoku: 2,40m=2,400 [B]_x000d_
A+B=8,050 [C]
_x000d_
Celkem: C*0,20m*0,60m=0,966 [D]</t>
  </si>
  <si>
    <t>-1732455461</t>
  </si>
  <si>
    <t>-787903724</t>
  </si>
  <si>
    <t>Poznámka k položce:_x000d_
Dlažba z lomového kamene tl. 0,20 m_x000d_
Vyspárování cementovou maltou M25-XF3_x000d_
Na vtoku: 21,1m2=21,100 [A]_x000d_
Na výtoku: 12,9m2=12,900 [B]_x000d_
A+B=34,000 [C]</t>
  </si>
  <si>
    <t>-103970885</t>
  </si>
  <si>
    <t>Poznámka k položce:_x000d_
Obetonávka ŽB trouby v tl. 0,20 m z betonu C20/25n, XF3_x000d_
(1m*0,8m-3,14*0,3*0,3)*5,5m(dl.)=2,846</t>
  </si>
  <si>
    <t>919521140</t>
  </si>
  <si>
    <t xml:space="preserve">Zřízení silničního propustku z trub betonových nebo železobetonových  DN 600 mm</t>
  </si>
  <si>
    <t>-1403793271</t>
  </si>
  <si>
    <t>Poznámka k položce:_x000d_
Trouby TZH-Q 60/250
_x000d_
Včetně podkladních betonových pražců</t>
  </si>
  <si>
    <t>PFB.1020301</t>
  </si>
  <si>
    <t>Trouba hrdlová železobetonová TZH-Q 60/250</t>
  </si>
  <si>
    <t>-1306970365</t>
  </si>
  <si>
    <t>Poznámka k položce:_x000d_
600/2500</t>
  </si>
  <si>
    <t>966008113</t>
  </si>
  <si>
    <t xml:space="preserve">Bourání trubního propustku  s odklizením a uložením vybouraného materiálu na skládku na vzdálenost do 3 m nebo s naložením na dopravní prostředek z trub DN přes 500 do 800 mm</t>
  </si>
  <si>
    <t>-600156695</t>
  </si>
  <si>
    <t>Poznámka k položce:_x000d_
Vybourání stávajícího betonového propustku DN 600</t>
  </si>
  <si>
    <t>966008311</t>
  </si>
  <si>
    <t xml:space="preserve">Bourání trubního propustku  s odklizením a uložením vybouraného materiálu na skládku na vzdálenost do 3 m nebo s naložením na dopravní prostředek čela z betonu železového</t>
  </si>
  <si>
    <t>-2085644141</t>
  </si>
  <si>
    <t>Poznámka k položce:_x000d_
Vybourání stávajících betonových čel</t>
  </si>
  <si>
    <t>2,8*0,5*1,5*2</t>
  </si>
  <si>
    <t>997221571</t>
  </si>
  <si>
    <t xml:space="preserve">Vodorovná doprava vybouraných hmot  bez naložení, ale se složením a s hrubým urovnáním na vzdálenost do 1 km</t>
  </si>
  <si>
    <t>1067010783</t>
  </si>
  <si>
    <t>5,7*2,4</t>
  </si>
  <si>
    <t>997221579</t>
  </si>
  <si>
    <t xml:space="preserve">Vodorovná doprava vybouraných hmot  bez naložení, ale se složením a s hrubým urovnáním na vzdálenost Příplatek k ceně za každý další i započatý 1 km přes 1 km</t>
  </si>
  <si>
    <t>1516114591</t>
  </si>
  <si>
    <t>5,7*2,4*14</t>
  </si>
  <si>
    <t>997221615</t>
  </si>
  <si>
    <t>Poplatek za uložení stavebního odpadu na skládce (skládkovné) z prostého betonu zatříděného do Katalogu odpadů pod kódem 17 01 01</t>
  </si>
  <si>
    <t>-653279591</t>
  </si>
  <si>
    <t>Poznámka k položce:_x000d_
Betonová suť_x000d_
4,20m3=4,200 [A]
_x000d_
7,50m*0,20m2/m=1,500 [B]_x000d_
Celkem: A+B=5,700 [C]_x000d_
2,4 t/m3</t>
  </si>
  <si>
    <t>2077777355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</si>
</sst>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30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32</v>
      </c>
      <c r="AO17" s="22"/>
      <c r="AP17" s="22"/>
      <c r="AQ17" s="22"/>
      <c r="AR17" s="20"/>
      <c r="BE17" s="31"/>
      <c r="BS17" s="17" t="s">
        <v>33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2017-029-0169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Záchlumí - cesta od Valachu do České Rybné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23. 3. 2023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25.6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IDProjekt s.r.o., Sokolovská 94, 570 01  Litomyšl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34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ROUND(SUM(AG95:AG102),2)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ROUND(SUM(AS95:AS102),2)</f>
        <v>0</v>
      </c>
      <c r="AT94" s="114">
        <f>ROUND(SUM(AV94:AW94),2)</f>
        <v>0</v>
      </c>
      <c r="AU94" s="115">
        <f>ROUND(SUM(AU95:AU102),5)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ROUND(SUM(AZ95:AZ102),2)</f>
        <v>0</v>
      </c>
      <c r="BA94" s="114">
        <f>ROUND(SUM(BA95:BA102),2)</f>
        <v>0</v>
      </c>
      <c r="BB94" s="114">
        <f>ROUND(SUM(BB95:BB102),2)</f>
        <v>0</v>
      </c>
      <c r="BC94" s="114">
        <f>ROUND(SUM(BC95:BC102),2)</f>
        <v>0</v>
      </c>
      <c r="BD94" s="116">
        <f>ROUND(SUM(BD95:BD102),2)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24.75" customHeight="1">
      <c r="A95" s="119" t="s">
        <v>80</v>
      </c>
      <c r="B95" s="120"/>
      <c r="C95" s="121"/>
      <c r="D95" s="122" t="s">
        <v>81</v>
      </c>
      <c r="E95" s="122"/>
      <c r="F95" s="122"/>
      <c r="G95" s="122"/>
      <c r="H95" s="122"/>
      <c r="I95" s="123"/>
      <c r="J95" s="122" t="s">
        <v>82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001.1 - Vedlejší a ost...'!J30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83</v>
      </c>
      <c r="AR95" s="126"/>
      <c r="AS95" s="127">
        <v>0</v>
      </c>
      <c r="AT95" s="128">
        <f>ROUND(SUM(AV95:AW95),2)</f>
        <v>0</v>
      </c>
      <c r="AU95" s="129">
        <f>'SO 001.1 - Vedlejší a ost...'!P119</f>
        <v>0</v>
      </c>
      <c r="AV95" s="128">
        <f>'SO 001.1 - Vedlejší a ost...'!J33</f>
        <v>0</v>
      </c>
      <c r="AW95" s="128">
        <f>'SO 001.1 - Vedlejší a ost...'!J34</f>
        <v>0</v>
      </c>
      <c r="AX95" s="128">
        <f>'SO 001.1 - Vedlejší a ost...'!J35</f>
        <v>0</v>
      </c>
      <c r="AY95" s="128">
        <f>'SO 001.1 - Vedlejší a ost...'!J36</f>
        <v>0</v>
      </c>
      <c r="AZ95" s="128">
        <f>'SO 001.1 - Vedlejší a ost...'!F33</f>
        <v>0</v>
      </c>
      <c r="BA95" s="128">
        <f>'SO 001.1 - Vedlejší a ost...'!F34</f>
        <v>0</v>
      </c>
      <c r="BB95" s="128">
        <f>'SO 001.1 - Vedlejší a ost...'!F35</f>
        <v>0</v>
      </c>
      <c r="BC95" s="128">
        <f>'SO 001.1 - Vedlejší a ost...'!F36</f>
        <v>0</v>
      </c>
      <c r="BD95" s="130">
        <f>'SO 001.1 - Vedlejší a ost...'!F37</f>
        <v>0</v>
      </c>
      <c r="BE95" s="7"/>
      <c r="BT95" s="131" t="s">
        <v>84</v>
      </c>
      <c r="BV95" s="131" t="s">
        <v>78</v>
      </c>
      <c r="BW95" s="131" t="s">
        <v>85</v>
      </c>
      <c r="BX95" s="131" t="s">
        <v>5</v>
      </c>
      <c r="CL95" s="131" t="s">
        <v>1</v>
      </c>
      <c r="CM95" s="131" t="s">
        <v>86</v>
      </c>
    </row>
    <row r="96" s="7" customFormat="1" ht="37.5" customHeight="1">
      <c r="A96" s="119" t="s">
        <v>80</v>
      </c>
      <c r="B96" s="120"/>
      <c r="C96" s="121"/>
      <c r="D96" s="122" t="s">
        <v>87</v>
      </c>
      <c r="E96" s="122"/>
      <c r="F96" s="122"/>
      <c r="G96" s="122"/>
      <c r="H96" s="122"/>
      <c r="I96" s="123"/>
      <c r="J96" s="122" t="s">
        <v>88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 001.2 - Vedlejší a ost...'!J30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83</v>
      </c>
      <c r="AR96" s="126"/>
      <c r="AS96" s="127">
        <v>0</v>
      </c>
      <c r="AT96" s="128">
        <f>ROUND(SUM(AV96:AW96),2)</f>
        <v>0</v>
      </c>
      <c r="AU96" s="129">
        <f>'SO 001.2 - Vedlejší a ost...'!P118</f>
        <v>0</v>
      </c>
      <c r="AV96" s="128">
        <f>'SO 001.2 - Vedlejší a ost...'!J33</f>
        <v>0</v>
      </c>
      <c r="AW96" s="128">
        <f>'SO 001.2 - Vedlejší a ost...'!J34</f>
        <v>0</v>
      </c>
      <c r="AX96" s="128">
        <f>'SO 001.2 - Vedlejší a ost...'!J35</f>
        <v>0</v>
      </c>
      <c r="AY96" s="128">
        <f>'SO 001.2 - Vedlejší a ost...'!J36</f>
        <v>0</v>
      </c>
      <c r="AZ96" s="128">
        <f>'SO 001.2 - Vedlejší a ost...'!F33</f>
        <v>0</v>
      </c>
      <c r="BA96" s="128">
        <f>'SO 001.2 - Vedlejší a ost...'!F34</f>
        <v>0</v>
      </c>
      <c r="BB96" s="128">
        <f>'SO 001.2 - Vedlejší a ost...'!F35</f>
        <v>0</v>
      </c>
      <c r="BC96" s="128">
        <f>'SO 001.2 - Vedlejší a ost...'!F36</f>
        <v>0</v>
      </c>
      <c r="BD96" s="130">
        <f>'SO 001.2 - Vedlejší a ost...'!F37</f>
        <v>0</v>
      </c>
      <c r="BE96" s="7"/>
      <c r="BT96" s="131" t="s">
        <v>84</v>
      </c>
      <c r="BV96" s="131" t="s">
        <v>78</v>
      </c>
      <c r="BW96" s="131" t="s">
        <v>89</v>
      </c>
      <c r="BX96" s="131" t="s">
        <v>5</v>
      </c>
      <c r="CL96" s="131" t="s">
        <v>1</v>
      </c>
      <c r="CM96" s="131" t="s">
        <v>86</v>
      </c>
    </row>
    <row r="97" s="7" customFormat="1" ht="24.75" customHeight="1">
      <c r="A97" s="119" t="s">
        <v>80</v>
      </c>
      <c r="B97" s="120"/>
      <c r="C97" s="121"/>
      <c r="D97" s="122" t="s">
        <v>90</v>
      </c>
      <c r="E97" s="122"/>
      <c r="F97" s="122"/>
      <c r="G97" s="122"/>
      <c r="H97" s="122"/>
      <c r="I97" s="123"/>
      <c r="J97" s="122" t="s">
        <v>91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'SO 101.1 - Komunikace'!J30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83</v>
      </c>
      <c r="AR97" s="126"/>
      <c r="AS97" s="127">
        <v>0</v>
      </c>
      <c r="AT97" s="128">
        <f>ROUND(SUM(AV97:AW97),2)</f>
        <v>0</v>
      </c>
      <c r="AU97" s="129">
        <f>'SO 101.1 - Komunikace'!P125</f>
        <v>0</v>
      </c>
      <c r="AV97" s="128">
        <f>'SO 101.1 - Komunikace'!J33</f>
        <v>0</v>
      </c>
      <c r="AW97" s="128">
        <f>'SO 101.1 - Komunikace'!J34</f>
        <v>0</v>
      </c>
      <c r="AX97" s="128">
        <f>'SO 101.1 - Komunikace'!J35</f>
        <v>0</v>
      </c>
      <c r="AY97" s="128">
        <f>'SO 101.1 - Komunikace'!J36</f>
        <v>0</v>
      </c>
      <c r="AZ97" s="128">
        <f>'SO 101.1 - Komunikace'!F33</f>
        <v>0</v>
      </c>
      <c r="BA97" s="128">
        <f>'SO 101.1 - Komunikace'!F34</f>
        <v>0</v>
      </c>
      <c r="BB97" s="128">
        <f>'SO 101.1 - Komunikace'!F35</f>
        <v>0</v>
      </c>
      <c r="BC97" s="128">
        <f>'SO 101.1 - Komunikace'!F36</f>
        <v>0</v>
      </c>
      <c r="BD97" s="130">
        <f>'SO 101.1 - Komunikace'!F37</f>
        <v>0</v>
      </c>
      <c r="BE97" s="7"/>
      <c r="BT97" s="131" t="s">
        <v>84</v>
      </c>
      <c r="BV97" s="131" t="s">
        <v>78</v>
      </c>
      <c r="BW97" s="131" t="s">
        <v>92</v>
      </c>
      <c r="BX97" s="131" t="s">
        <v>5</v>
      </c>
      <c r="CL97" s="131" t="s">
        <v>1</v>
      </c>
      <c r="CM97" s="131" t="s">
        <v>86</v>
      </c>
    </row>
    <row r="98" s="7" customFormat="1" ht="37.5" customHeight="1">
      <c r="A98" s="119" t="s">
        <v>80</v>
      </c>
      <c r="B98" s="120"/>
      <c r="C98" s="121"/>
      <c r="D98" s="122" t="s">
        <v>93</v>
      </c>
      <c r="E98" s="122"/>
      <c r="F98" s="122"/>
      <c r="G98" s="122"/>
      <c r="H98" s="122"/>
      <c r="I98" s="123"/>
      <c r="J98" s="122" t="s">
        <v>94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'SO 101.2 - Komunikace - S...'!J30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83</v>
      </c>
      <c r="AR98" s="126"/>
      <c r="AS98" s="127">
        <v>0</v>
      </c>
      <c r="AT98" s="128">
        <f>ROUND(SUM(AV98:AW98),2)</f>
        <v>0</v>
      </c>
      <c r="AU98" s="129">
        <f>'SO 101.2 - Komunikace - S...'!P124</f>
        <v>0</v>
      </c>
      <c r="AV98" s="128">
        <f>'SO 101.2 - Komunikace - S...'!J33</f>
        <v>0</v>
      </c>
      <c r="AW98" s="128">
        <f>'SO 101.2 - Komunikace - S...'!J34</f>
        <v>0</v>
      </c>
      <c r="AX98" s="128">
        <f>'SO 101.2 - Komunikace - S...'!J35</f>
        <v>0</v>
      </c>
      <c r="AY98" s="128">
        <f>'SO 101.2 - Komunikace - S...'!J36</f>
        <v>0</v>
      </c>
      <c r="AZ98" s="128">
        <f>'SO 101.2 - Komunikace - S...'!F33</f>
        <v>0</v>
      </c>
      <c r="BA98" s="128">
        <f>'SO 101.2 - Komunikace - S...'!F34</f>
        <v>0</v>
      </c>
      <c r="BB98" s="128">
        <f>'SO 101.2 - Komunikace - S...'!F35</f>
        <v>0</v>
      </c>
      <c r="BC98" s="128">
        <f>'SO 101.2 - Komunikace - S...'!F36</f>
        <v>0</v>
      </c>
      <c r="BD98" s="130">
        <f>'SO 101.2 - Komunikace - S...'!F37</f>
        <v>0</v>
      </c>
      <c r="BE98" s="7"/>
      <c r="BT98" s="131" t="s">
        <v>84</v>
      </c>
      <c r="BV98" s="131" t="s">
        <v>78</v>
      </c>
      <c r="BW98" s="131" t="s">
        <v>95</v>
      </c>
      <c r="BX98" s="131" t="s">
        <v>5</v>
      </c>
      <c r="CL98" s="131" t="s">
        <v>1</v>
      </c>
      <c r="CM98" s="131" t="s">
        <v>86</v>
      </c>
    </row>
    <row r="99" s="7" customFormat="1" ht="24.75" customHeight="1">
      <c r="A99" s="119" t="s">
        <v>80</v>
      </c>
      <c r="B99" s="120"/>
      <c r="C99" s="121"/>
      <c r="D99" s="122" t="s">
        <v>96</v>
      </c>
      <c r="E99" s="122"/>
      <c r="F99" s="122"/>
      <c r="G99" s="122"/>
      <c r="H99" s="122"/>
      <c r="I99" s="123"/>
      <c r="J99" s="122" t="s">
        <v>97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4">
        <f>'SO 102.1 - Rámový propust...'!J30</f>
        <v>0</v>
      </c>
      <c r="AH99" s="123"/>
      <c r="AI99" s="123"/>
      <c r="AJ99" s="123"/>
      <c r="AK99" s="123"/>
      <c r="AL99" s="123"/>
      <c r="AM99" s="123"/>
      <c r="AN99" s="124">
        <f>SUM(AG99,AT99)</f>
        <v>0</v>
      </c>
      <c r="AO99" s="123"/>
      <c r="AP99" s="123"/>
      <c r="AQ99" s="125" t="s">
        <v>83</v>
      </c>
      <c r="AR99" s="126"/>
      <c r="AS99" s="127">
        <v>0</v>
      </c>
      <c r="AT99" s="128">
        <f>ROUND(SUM(AV99:AW99),2)</f>
        <v>0</v>
      </c>
      <c r="AU99" s="129">
        <f>'SO 102.1 - Rámový propust...'!P128</f>
        <v>0</v>
      </c>
      <c r="AV99" s="128">
        <f>'SO 102.1 - Rámový propust...'!J33</f>
        <v>0</v>
      </c>
      <c r="AW99" s="128">
        <f>'SO 102.1 - Rámový propust...'!J34</f>
        <v>0</v>
      </c>
      <c r="AX99" s="128">
        <f>'SO 102.1 - Rámový propust...'!J35</f>
        <v>0</v>
      </c>
      <c r="AY99" s="128">
        <f>'SO 102.1 - Rámový propust...'!J36</f>
        <v>0</v>
      </c>
      <c r="AZ99" s="128">
        <f>'SO 102.1 - Rámový propust...'!F33</f>
        <v>0</v>
      </c>
      <c r="BA99" s="128">
        <f>'SO 102.1 - Rámový propust...'!F34</f>
        <v>0</v>
      </c>
      <c r="BB99" s="128">
        <f>'SO 102.1 - Rámový propust...'!F35</f>
        <v>0</v>
      </c>
      <c r="BC99" s="128">
        <f>'SO 102.1 - Rámový propust...'!F36</f>
        <v>0</v>
      </c>
      <c r="BD99" s="130">
        <f>'SO 102.1 - Rámový propust...'!F37</f>
        <v>0</v>
      </c>
      <c r="BE99" s="7"/>
      <c r="BT99" s="131" t="s">
        <v>84</v>
      </c>
      <c r="BV99" s="131" t="s">
        <v>78</v>
      </c>
      <c r="BW99" s="131" t="s">
        <v>98</v>
      </c>
      <c r="BX99" s="131" t="s">
        <v>5</v>
      </c>
      <c r="CL99" s="131" t="s">
        <v>1</v>
      </c>
      <c r="CM99" s="131" t="s">
        <v>86</v>
      </c>
    </row>
    <row r="100" s="7" customFormat="1" ht="50.25" customHeight="1">
      <c r="A100" s="119" t="s">
        <v>80</v>
      </c>
      <c r="B100" s="120"/>
      <c r="C100" s="121"/>
      <c r="D100" s="122" t="s">
        <v>99</v>
      </c>
      <c r="E100" s="122"/>
      <c r="F100" s="122"/>
      <c r="G100" s="122"/>
      <c r="H100" s="122"/>
      <c r="I100" s="123"/>
      <c r="J100" s="122" t="s">
        <v>100</v>
      </c>
      <c r="K100" s="122"/>
      <c r="L100" s="122"/>
      <c r="M100" s="122"/>
      <c r="N100" s="122"/>
      <c r="O100" s="122"/>
      <c r="P100" s="122"/>
      <c r="Q100" s="122"/>
      <c r="R100" s="122"/>
      <c r="S100" s="122"/>
      <c r="T100" s="122"/>
      <c r="U100" s="122"/>
      <c r="V100" s="122"/>
      <c r="W100" s="122"/>
      <c r="X100" s="122"/>
      <c r="Y100" s="122"/>
      <c r="Z100" s="122"/>
      <c r="AA100" s="122"/>
      <c r="AB100" s="122"/>
      <c r="AC100" s="122"/>
      <c r="AD100" s="122"/>
      <c r="AE100" s="122"/>
      <c r="AF100" s="122"/>
      <c r="AG100" s="124">
        <f>'SO 102.2 - Rámový propust...'!J30</f>
        <v>0</v>
      </c>
      <c r="AH100" s="123"/>
      <c r="AI100" s="123"/>
      <c r="AJ100" s="123"/>
      <c r="AK100" s="123"/>
      <c r="AL100" s="123"/>
      <c r="AM100" s="123"/>
      <c r="AN100" s="124">
        <f>SUM(AG100,AT100)</f>
        <v>0</v>
      </c>
      <c r="AO100" s="123"/>
      <c r="AP100" s="123"/>
      <c r="AQ100" s="125" t="s">
        <v>83</v>
      </c>
      <c r="AR100" s="126"/>
      <c r="AS100" s="127">
        <v>0</v>
      </c>
      <c r="AT100" s="128">
        <f>ROUND(SUM(AV100:AW100),2)</f>
        <v>0</v>
      </c>
      <c r="AU100" s="129">
        <f>'SO 102.2 - Rámový propust...'!P121</f>
        <v>0</v>
      </c>
      <c r="AV100" s="128">
        <f>'SO 102.2 - Rámový propust...'!J33</f>
        <v>0</v>
      </c>
      <c r="AW100" s="128">
        <f>'SO 102.2 - Rámový propust...'!J34</f>
        <v>0</v>
      </c>
      <c r="AX100" s="128">
        <f>'SO 102.2 - Rámový propust...'!J35</f>
        <v>0</v>
      </c>
      <c r="AY100" s="128">
        <f>'SO 102.2 - Rámový propust...'!J36</f>
        <v>0</v>
      </c>
      <c r="AZ100" s="128">
        <f>'SO 102.2 - Rámový propust...'!F33</f>
        <v>0</v>
      </c>
      <c r="BA100" s="128">
        <f>'SO 102.2 - Rámový propust...'!F34</f>
        <v>0</v>
      </c>
      <c r="BB100" s="128">
        <f>'SO 102.2 - Rámový propust...'!F35</f>
        <v>0</v>
      </c>
      <c r="BC100" s="128">
        <f>'SO 102.2 - Rámový propust...'!F36</f>
        <v>0</v>
      </c>
      <c r="BD100" s="130">
        <f>'SO 102.2 - Rámový propust...'!F37</f>
        <v>0</v>
      </c>
      <c r="BE100" s="7"/>
      <c r="BT100" s="131" t="s">
        <v>84</v>
      </c>
      <c r="BV100" s="131" t="s">
        <v>78</v>
      </c>
      <c r="BW100" s="131" t="s">
        <v>101</v>
      </c>
      <c r="BX100" s="131" t="s">
        <v>5</v>
      </c>
      <c r="CL100" s="131" t="s">
        <v>1</v>
      </c>
      <c r="CM100" s="131" t="s">
        <v>86</v>
      </c>
    </row>
    <row r="101" s="7" customFormat="1" ht="16.5" customHeight="1">
      <c r="A101" s="119" t="s">
        <v>80</v>
      </c>
      <c r="B101" s="120"/>
      <c r="C101" s="121"/>
      <c r="D101" s="122" t="s">
        <v>102</v>
      </c>
      <c r="E101" s="122"/>
      <c r="F101" s="122"/>
      <c r="G101" s="122"/>
      <c r="H101" s="122"/>
      <c r="I101" s="123"/>
      <c r="J101" s="122" t="s">
        <v>103</v>
      </c>
      <c r="K101" s="122"/>
      <c r="L101" s="122"/>
      <c r="M101" s="122"/>
      <c r="N101" s="122"/>
      <c r="O101" s="122"/>
      <c r="P101" s="122"/>
      <c r="Q101" s="122"/>
      <c r="R101" s="122"/>
      <c r="S101" s="122"/>
      <c r="T101" s="122"/>
      <c r="U101" s="122"/>
      <c r="V101" s="122"/>
      <c r="W101" s="122"/>
      <c r="X101" s="122"/>
      <c r="Y101" s="122"/>
      <c r="Z101" s="122"/>
      <c r="AA101" s="122"/>
      <c r="AB101" s="122"/>
      <c r="AC101" s="122"/>
      <c r="AD101" s="122"/>
      <c r="AE101" s="122"/>
      <c r="AF101" s="122"/>
      <c r="AG101" s="124">
        <f>'SO 103 - Propust km 0,228'!J30</f>
        <v>0</v>
      </c>
      <c r="AH101" s="123"/>
      <c r="AI101" s="123"/>
      <c r="AJ101" s="123"/>
      <c r="AK101" s="123"/>
      <c r="AL101" s="123"/>
      <c r="AM101" s="123"/>
      <c r="AN101" s="124">
        <f>SUM(AG101,AT101)</f>
        <v>0</v>
      </c>
      <c r="AO101" s="123"/>
      <c r="AP101" s="123"/>
      <c r="AQ101" s="125" t="s">
        <v>83</v>
      </c>
      <c r="AR101" s="126"/>
      <c r="AS101" s="127">
        <v>0</v>
      </c>
      <c r="AT101" s="128">
        <f>ROUND(SUM(AV101:AW101),2)</f>
        <v>0</v>
      </c>
      <c r="AU101" s="129">
        <f>'SO 103 - Propust km 0,228'!P123</f>
        <v>0</v>
      </c>
      <c r="AV101" s="128">
        <f>'SO 103 - Propust km 0,228'!J33</f>
        <v>0</v>
      </c>
      <c r="AW101" s="128">
        <f>'SO 103 - Propust km 0,228'!J34</f>
        <v>0</v>
      </c>
      <c r="AX101" s="128">
        <f>'SO 103 - Propust km 0,228'!J35</f>
        <v>0</v>
      </c>
      <c r="AY101" s="128">
        <f>'SO 103 - Propust km 0,228'!J36</f>
        <v>0</v>
      </c>
      <c r="AZ101" s="128">
        <f>'SO 103 - Propust km 0,228'!F33</f>
        <v>0</v>
      </c>
      <c r="BA101" s="128">
        <f>'SO 103 - Propust km 0,228'!F34</f>
        <v>0</v>
      </c>
      <c r="BB101" s="128">
        <f>'SO 103 - Propust km 0,228'!F35</f>
        <v>0</v>
      </c>
      <c r="BC101" s="128">
        <f>'SO 103 - Propust km 0,228'!F36</f>
        <v>0</v>
      </c>
      <c r="BD101" s="130">
        <f>'SO 103 - Propust km 0,228'!F37</f>
        <v>0</v>
      </c>
      <c r="BE101" s="7"/>
      <c r="BT101" s="131" t="s">
        <v>84</v>
      </c>
      <c r="BV101" s="131" t="s">
        <v>78</v>
      </c>
      <c r="BW101" s="131" t="s">
        <v>104</v>
      </c>
      <c r="BX101" s="131" t="s">
        <v>5</v>
      </c>
      <c r="CL101" s="131" t="s">
        <v>1</v>
      </c>
      <c r="CM101" s="131" t="s">
        <v>86</v>
      </c>
    </row>
    <row r="102" s="7" customFormat="1" ht="16.5" customHeight="1">
      <c r="A102" s="119" t="s">
        <v>80</v>
      </c>
      <c r="B102" s="120"/>
      <c r="C102" s="121"/>
      <c r="D102" s="122" t="s">
        <v>105</v>
      </c>
      <c r="E102" s="122"/>
      <c r="F102" s="122"/>
      <c r="G102" s="122"/>
      <c r="H102" s="122"/>
      <c r="I102" s="123"/>
      <c r="J102" s="122" t="s">
        <v>106</v>
      </c>
      <c r="K102" s="122"/>
      <c r="L102" s="122"/>
      <c r="M102" s="122"/>
      <c r="N102" s="122"/>
      <c r="O102" s="122"/>
      <c r="P102" s="122"/>
      <c r="Q102" s="122"/>
      <c r="R102" s="122"/>
      <c r="S102" s="122"/>
      <c r="T102" s="122"/>
      <c r="U102" s="122"/>
      <c r="V102" s="122"/>
      <c r="W102" s="122"/>
      <c r="X102" s="122"/>
      <c r="Y102" s="122"/>
      <c r="Z102" s="122"/>
      <c r="AA102" s="122"/>
      <c r="AB102" s="122"/>
      <c r="AC102" s="122"/>
      <c r="AD102" s="122"/>
      <c r="AE102" s="122"/>
      <c r="AF102" s="122"/>
      <c r="AG102" s="124">
        <f>'SO 104 - Propust km 1,757'!J30</f>
        <v>0</v>
      </c>
      <c r="AH102" s="123"/>
      <c r="AI102" s="123"/>
      <c r="AJ102" s="123"/>
      <c r="AK102" s="123"/>
      <c r="AL102" s="123"/>
      <c r="AM102" s="123"/>
      <c r="AN102" s="124">
        <f>SUM(AG102,AT102)</f>
        <v>0</v>
      </c>
      <c r="AO102" s="123"/>
      <c r="AP102" s="123"/>
      <c r="AQ102" s="125" t="s">
        <v>83</v>
      </c>
      <c r="AR102" s="126"/>
      <c r="AS102" s="132">
        <v>0</v>
      </c>
      <c r="AT102" s="133">
        <f>ROUND(SUM(AV102:AW102),2)</f>
        <v>0</v>
      </c>
      <c r="AU102" s="134">
        <f>'SO 104 - Propust km 1,757'!P124</f>
        <v>0</v>
      </c>
      <c r="AV102" s="133">
        <f>'SO 104 - Propust km 1,757'!J33</f>
        <v>0</v>
      </c>
      <c r="AW102" s="133">
        <f>'SO 104 - Propust km 1,757'!J34</f>
        <v>0</v>
      </c>
      <c r="AX102" s="133">
        <f>'SO 104 - Propust km 1,757'!J35</f>
        <v>0</v>
      </c>
      <c r="AY102" s="133">
        <f>'SO 104 - Propust km 1,757'!J36</f>
        <v>0</v>
      </c>
      <c r="AZ102" s="133">
        <f>'SO 104 - Propust km 1,757'!F33</f>
        <v>0</v>
      </c>
      <c r="BA102" s="133">
        <f>'SO 104 - Propust km 1,757'!F34</f>
        <v>0</v>
      </c>
      <c r="BB102" s="133">
        <f>'SO 104 - Propust km 1,757'!F35</f>
        <v>0</v>
      </c>
      <c r="BC102" s="133">
        <f>'SO 104 - Propust km 1,757'!F36</f>
        <v>0</v>
      </c>
      <c r="BD102" s="135">
        <f>'SO 104 - Propust km 1,757'!F37</f>
        <v>0</v>
      </c>
      <c r="BE102" s="7"/>
      <c r="BT102" s="131" t="s">
        <v>84</v>
      </c>
      <c r="BV102" s="131" t="s">
        <v>78</v>
      </c>
      <c r="BW102" s="131" t="s">
        <v>107</v>
      </c>
      <c r="BX102" s="131" t="s">
        <v>5</v>
      </c>
      <c r="CL102" s="131" t="s">
        <v>1</v>
      </c>
      <c r="CM102" s="131" t="s">
        <v>86</v>
      </c>
    </row>
    <row r="103" s="2" customFormat="1" ht="30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40"/>
      <c r="M103" s="40"/>
      <c r="N103" s="40"/>
      <c r="O103" s="40"/>
      <c r="P103" s="40"/>
      <c r="Q103" s="40"/>
      <c r="R103" s="40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F103" s="40"/>
      <c r="AG103" s="40"/>
      <c r="AH103" s="40"/>
      <c r="AI103" s="40"/>
      <c r="AJ103" s="40"/>
      <c r="AK103" s="40"/>
      <c r="AL103" s="40"/>
      <c r="AM103" s="40"/>
      <c r="AN103" s="40"/>
      <c r="AO103" s="40"/>
      <c r="AP103" s="40"/>
      <c r="AQ103" s="40"/>
      <c r="AR103" s="44"/>
      <c r="AS103" s="38"/>
      <c r="AT103" s="38"/>
      <c r="AU103" s="38"/>
      <c r="AV103" s="38"/>
      <c r="AW103" s="38"/>
      <c r="AX103" s="38"/>
      <c r="AY103" s="38"/>
      <c r="AZ103" s="38"/>
      <c r="BA103" s="38"/>
      <c r="BB103" s="38"/>
      <c r="BC103" s="38"/>
      <c r="BD103" s="38"/>
      <c r="B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7"/>
      <c r="M104" s="67"/>
      <c r="N104" s="67"/>
      <c r="O104" s="67"/>
      <c r="P104" s="67"/>
      <c r="Q104" s="67"/>
      <c r="R104" s="67"/>
      <c r="S104" s="67"/>
      <c r="T104" s="67"/>
      <c r="U104" s="67"/>
      <c r="V104" s="67"/>
      <c r="W104" s="67"/>
      <c r="X104" s="67"/>
      <c r="Y104" s="67"/>
      <c r="Z104" s="67"/>
      <c r="AA104" s="67"/>
      <c r="AB104" s="67"/>
      <c r="AC104" s="67"/>
      <c r="AD104" s="67"/>
      <c r="AE104" s="67"/>
      <c r="AF104" s="67"/>
      <c r="AG104" s="67"/>
      <c r="AH104" s="67"/>
      <c r="AI104" s="67"/>
      <c r="AJ104" s="67"/>
      <c r="AK104" s="67"/>
      <c r="AL104" s="67"/>
      <c r="AM104" s="67"/>
      <c r="AN104" s="67"/>
      <c r="AO104" s="67"/>
      <c r="AP104" s="67"/>
      <c r="AQ104" s="67"/>
      <c r="AR104" s="44"/>
      <c r="AS104" s="38"/>
      <c r="AT104" s="38"/>
      <c r="AU104" s="38"/>
      <c r="AV104" s="38"/>
      <c r="AW104" s="38"/>
      <c r="AX104" s="38"/>
      <c r="AY104" s="38"/>
      <c r="AZ104" s="38"/>
      <c r="BA104" s="38"/>
      <c r="BB104" s="38"/>
      <c r="BC104" s="38"/>
      <c r="BD104" s="38"/>
      <c r="BE104" s="38"/>
    </row>
  </sheetData>
  <sheetProtection sheet="1" formatColumns="0" formatRows="0" objects="1" scenarios="1" spinCount="100000" saltValue="7pTHefSYa5CwPDgm5VtwnuJyTBZKeFFVUoQWP1nbc7csfgnVrdn06mXcHLvvKFeFvd+AHvB+6u3kwDQPGBYczQ==" hashValue="JvQKlw0Pn02Lvz6WCHjf1+u9FRYWBIOfIpDv1Ses6Ha6xSu2kXqPXeD9gKt2uNOEZp6IN03ww8a4sdzgwwlAcA==" algorithmName="SHA-512" password="DF47"/>
  <mergeCells count="70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102:AP102"/>
    <mergeCell ref="AG102:AM102"/>
    <mergeCell ref="D102:H102"/>
    <mergeCell ref="J102:AF102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001.1 - Vedlejší a ost...'!C2" display="/"/>
    <hyperlink ref="A96" location="'SO 001.2 - Vedlejší a ost...'!C2" display="/"/>
    <hyperlink ref="A97" location="'SO 101.1 - Komunikace'!C2" display="/"/>
    <hyperlink ref="A98" location="'SO 101.2 - Komunikace - S...'!C2" display="/"/>
    <hyperlink ref="A99" location="'SO 102.1 - Rámový propust...'!C2" display="/"/>
    <hyperlink ref="A100" location="'SO 102.2 - Rámový propust...'!C2" display="/"/>
    <hyperlink ref="A101" location="'SO 103 - Propust km 0,228'!C2" display="/"/>
    <hyperlink ref="A102" location="'SO 104 - Propust km 1,757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hidden="1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hidden="1" s="1" customFormat="1" ht="24.96" customHeight="1">
      <c r="B4" s="20"/>
      <c r="D4" s="138" t="s">
        <v>108</v>
      </c>
      <c r="L4" s="20"/>
      <c r="M4" s="139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0" t="s">
        <v>16</v>
      </c>
      <c r="L6" s="20"/>
    </row>
    <row r="7" hidden="1" s="1" customFormat="1" ht="16.5" customHeight="1">
      <c r="B7" s="20"/>
      <c r="E7" s="141" t="str">
        <f>'Rekapitulace stavby'!K6</f>
        <v>Záchlumí - cesta od Valachu do České Rybné</v>
      </c>
      <c r="F7" s="140"/>
      <c r="G7" s="140"/>
      <c r="H7" s="140"/>
      <c r="L7" s="20"/>
    </row>
    <row r="8" hidden="1" s="2" customFormat="1" ht="12" customHeight="1">
      <c r="A8" s="38"/>
      <c r="B8" s="44"/>
      <c r="C8" s="38"/>
      <c r="D8" s="140" t="s">
        <v>109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42" t="s">
        <v>110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23. 3. 2023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3" t="s">
        <v>111</v>
      </c>
      <c r="F21" s="38"/>
      <c r="G21" s="38"/>
      <c r="H21" s="38"/>
      <c r="I21" s="140" t="s">
        <v>26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ROUND((SUM(BE119:BE144)),  2)</f>
        <v>0</v>
      </c>
      <c r="G33" s="38"/>
      <c r="H33" s="38"/>
      <c r="I33" s="155">
        <v>0.20999999999999999</v>
      </c>
      <c r="J33" s="154">
        <f>ROUND(((SUM(BE119:BE144))*I33),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0" t="s">
        <v>42</v>
      </c>
      <c r="F34" s="154">
        <f>ROUND((SUM(BF119:BF144)),  2)</f>
        <v>0</v>
      </c>
      <c r="G34" s="38"/>
      <c r="H34" s="38"/>
      <c r="I34" s="155">
        <v>0.14999999999999999</v>
      </c>
      <c r="J34" s="154">
        <f>ROUND(((SUM(BF119:BF144))*I34),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ROUND((SUM(BG119:BG144)),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ROUND((SUM(BH119:BH144)),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ROUND((SUM(BI119:BI144)),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112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74" t="str">
        <f>E7</f>
        <v>Záchlumí - cesta od Valachu do České Rybné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109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SO 001.1 - Vedlejší a ostatní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23. 3. 2023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>IDProjekt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5" t="s">
        <v>113</v>
      </c>
      <c r="D94" s="176"/>
      <c r="E94" s="176"/>
      <c r="F94" s="176"/>
      <c r="G94" s="176"/>
      <c r="H94" s="176"/>
      <c r="I94" s="176"/>
      <c r="J94" s="177" t="s">
        <v>114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8" t="s">
        <v>115</v>
      </c>
      <c r="D96" s="40"/>
      <c r="E96" s="40"/>
      <c r="F96" s="40"/>
      <c r="G96" s="40"/>
      <c r="H96" s="40"/>
      <c r="I96" s="40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116</v>
      </c>
    </row>
    <row r="97" hidden="1" s="9" customFormat="1" ht="24.96" customHeight="1">
      <c r="A97" s="9"/>
      <c r="B97" s="179"/>
      <c r="C97" s="180"/>
      <c r="D97" s="181" t="s">
        <v>117</v>
      </c>
      <c r="E97" s="182"/>
      <c r="F97" s="182"/>
      <c r="G97" s="182"/>
      <c r="H97" s="182"/>
      <c r="I97" s="182"/>
      <c r="J97" s="183">
        <f>J120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118</v>
      </c>
      <c r="E98" s="188"/>
      <c r="F98" s="188"/>
      <c r="G98" s="188"/>
      <c r="H98" s="188"/>
      <c r="I98" s="188"/>
      <c r="J98" s="189">
        <f>J121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5"/>
      <c r="C99" s="186"/>
      <c r="D99" s="187" t="s">
        <v>119</v>
      </c>
      <c r="E99" s="188"/>
      <c r="F99" s="188"/>
      <c r="G99" s="188"/>
      <c r="H99" s="188"/>
      <c r="I99" s="188"/>
      <c r="J99" s="189">
        <f>J140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hidden="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hidden="1"/>
    <row r="103" hidden="1"/>
    <row r="104" hidden="1"/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120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74" t="str">
        <f>E7</f>
        <v>Záchlumí - cesta od Valachu do České Rybné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109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76" t="str">
        <f>E9</f>
        <v>SO 001.1 - Vedlejší a ostatní náklady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40"/>
      <c r="E113" s="40"/>
      <c r="F113" s="27" t="str">
        <f>F12</f>
        <v xml:space="preserve"> </v>
      </c>
      <c r="G113" s="40"/>
      <c r="H113" s="40"/>
      <c r="I113" s="32" t="s">
        <v>22</v>
      </c>
      <c r="J113" s="79" t="str">
        <f>IF(J12="","",J12)</f>
        <v>23. 3. 2023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24</v>
      </c>
      <c r="D115" s="40"/>
      <c r="E115" s="40"/>
      <c r="F115" s="27" t="str">
        <f>E15</f>
        <v xml:space="preserve"> </v>
      </c>
      <c r="G115" s="40"/>
      <c r="H115" s="40"/>
      <c r="I115" s="32" t="s">
        <v>29</v>
      </c>
      <c r="J115" s="36" t="str">
        <f>E21</f>
        <v>IDProjekt s.r.o.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27</v>
      </c>
      <c r="D116" s="40"/>
      <c r="E116" s="40"/>
      <c r="F116" s="27" t="str">
        <f>IF(E18="","",E18)</f>
        <v>Vyplň údaj</v>
      </c>
      <c r="G116" s="40"/>
      <c r="H116" s="40"/>
      <c r="I116" s="32" t="s">
        <v>34</v>
      </c>
      <c r="J116" s="36" t="str">
        <f>E24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191"/>
      <c r="B118" s="192"/>
      <c r="C118" s="193" t="s">
        <v>121</v>
      </c>
      <c r="D118" s="194" t="s">
        <v>61</v>
      </c>
      <c r="E118" s="194" t="s">
        <v>57</v>
      </c>
      <c r="F118" s="194" t="s">
        <v>58</v>
      </c>
      <c r="G118" s="194" t="s">
        <v>122</v>
      </c>
      <c r="H118" s="194" t="s">
        <v>123</v>
      </c>
      <c r="I118" s="194" t="s">
        <v>124</v>
      </c>
      <c r="J118" s="195" t="s">
        <v>114</v>
      </c>
      <c r="K118" s="196" t="s">
        <v>125</v>
      </c>
      <c r="L118" s="197"/>
      <c r="M118" s="100" t="s">
        <v>1</v>
      </c>
      <c r="N118" s="101" t="s">
        <v>40</v>
      </c>
      <c r="O118" s="101" t="s">
        <v>126</v>
      </c>
      <c r="P118" s="101" t="s">
        <v>127</v>
      </c>
      <c r="Q118" s="101" t="s">
        <v>128</v>
      </c>
      <c r="R118" s="101" t="s">
        <v>129</v>
      </c>
      <c r="S118" s="101" t="s">
        <v>130</v>
      </c>
      <c r="T118" s="102" t="s">
        <v>131</v>
      </c>
      <c r="U118" s="191"/>
      <c r="V118" s="191"/>
      <c r="W118" s="191"/>
      <c r="X118" s="191"/>
      <c r="Y118" s="191"/>
      <c r="Z118" s="191"/>
      <c r="AA118" s="191"/>
      <c r="AB118" s="191"/>
      <c r="AC118" s="191"/>
      <c r="AD118" s="191"/>
      <c r="AE118" s="191"/>
    </row>
    <row r="119" s="2" customFormat="1" ht="22.8" customHeight="1">
      <c r="A119" s="38"/>
      <c r="B119" s="39"/>
      <c r="C119" s="107" t="s">
        <v>132</v>
      </c>
      <c r="D119" s="40"/>
      <c r="E119" s="40"/>
      <c r="F119" s="40"/>
      <c r="G119" s="40"/>
      <c r="H119" s="40"/>
      <c r="I119" s="40"/>
      <c r="J119" s="198">
        <f>BK119</f>
        <v>0</v>
      </c>
      <c r="K119" s="40"/>
      <c r="L119" s="44"/>
      <c r="M119" s="103"/>
      <c r="N119" s="199"/>
      <c r="O119" s="104"/>
      <c r="P119" s="200">
        <f>P120</f>
        <v>0</v>
      </c>
      <c r="Q119" s="104"/>
      <c r="R119" s="200">
        <f>R120</f>
        <v>0</v>
      </c>
      <c r="S119" s="104"/>
      <c r="T119" s="201">
        <f>T120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75</v>
      </c>
      <c r="AU119" s="17" t="s">
        <v>116</v>
      </c>
      <c r="BK119" s="202">
        <f>BK120</f>
        <v>0</v>
      </c>
    </row>
    <row r="120" s="12" customFormat="1" ht="25.92" customHeight="1">
      <c r="A120" s="12"/>
      <c r="B120" s="203"/>
      <c r="C120" s="204"/>
      <c r="D120" s="205" t="s">
        <v>75</v>
      </c>
      <c r="E120" s="206" t="s">
        <v>133</v>
      </c>
      <c r="F120" s="206" t="s">
        <v>134</v>
      </c>
      <c r="G120" s="204"/>
      <c r="H120" s="204"/>
      <c r="I120" s="207"/>
      <c r="J120" s="208">
        <f>BK120</f>
        <v>0</v>
      </c>
      <c r="K120" s="204"/>
      <c r="L120" s="209"/>
      <c r="M120" s="210"/>
      <c r="N120" s="211"/>
      <c r="O120" s="211"/>
      <c r="P120" s="212">
        <f>P121+P140</f>
        <v>0</v>
      </c>
      <c r="Q120" s="211"/>
      <c r="R120" s="212">
        <f>R121+R140</f>
        <v>0</v>
      </c>
      <c r="S120" s="211"/>
      <c r="T120" s="213">
        <f>T121+T140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4" t="s">
        <v>135</v>
      </c>
      <c r="AT120" s="215" t="s">
        <v>75</v>
      </c>
      <c r="AU120" s="215" t="s">
        <v>76</v>
      </c>
      <c r="AY120" s="214" t="s">
        <v>136</v>
      </c>
      <c r="BK120" s="216">
        <f>BK121+BK140</f>
        <v>0</v>
      </c>
    </row>
    <row r="121" s="12" customFormat="1" ht="22.8" customHeight="1">
      <c r="A121" s="12"/>
      <c r="B121" s="203"/>
      <c r="C121" s="204"/>
      <c r="D121" s="205" t="s">
        <v>75</v>
      </c>
      <c r="E121" s="217" t="s">
        <v>137</v>
      </c>
      <c r="F121" s="217" t="s">
        <v>138</v>
      </c>
      <c r="G121" s="204"/>
      <c r="H121" s="204"/>
      <c r="I121" s="207"/>
      <c r="J121" s="218">
        <f>BK121</f>
        <v>0</v>
      </c>
      <c r="K121" s="204"/>
      <c r="L121" s="209"/>
      <c r="M121" s="210"/>
      <c r="N121" s="211"/>
      <c r="O121" s="211"/>
      <c r="P121" s="212">
        <f>SUM(P122:P139)</f>
        <v>0</v>
      </c>
      <c r="Q121" s="211"/>
      <c r="R121" s="212">
        <f>SUM(R122:R139)</f>
        <v>0</v>
      </c>
      <c r="S121" s="211"/>
      <c r="T121" s="213">
        <f>SUM(T122:T139)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135</v>
      </c>
      <c r="AT121" s="215" t="s">
        <v>75</v>
      </c>
      <c r="AU121" s="215" t="s">
        <v>84</v>
      </c>
      <c r="AY121" s="214" t="s">
        <v>136</v>
      </c>
      <c r="BK121" s="216">
        <f>SUM(BK122:BK139)</f>
        <v>0</v>
      </c>
    </row>
    <row r="122" s="2" customFormat="1" ht="16.5" customHeight="1">
      <c r="A122" s="38"/>
      <c r="B122" s="39"/>
      <c r="C122" s="219" t="s">
        <v>84</v>
      </c>
      <c r="D122" s="219" t="s">
        <v>139</v>
      </c>
      <c r="E122" s="220" t="s">
        <v>140</v>
      </c>
      <c r="F122" s="221" t="s">
        <v>141</v>
      </c>
      <c r="G122" s="222" t="s">
        <v>142</v>
      </c>
      <c r="H122" s="223">
        <v>1</v>
      </c>
      <c r="I122" s="224"/>
      <c r="J122" s="225">
        <f>ROUND(I122*H122,2)</f>
        <v>0</v>
      </c>
      <c r="K122" s="226"/>
      <c r="L122" s="44"/>
      <c r="M122" s="227" t="s">
        <v>1</v>
      </c>
      <c r="N122" s="228" t="s">
        <v>41</v>
      </c>
      <c r="O122" s="91"/>
      <c r="P122" s="229">
        <f>O122*H122</f>
        <v>0</v>
      </c>
      <c r="Q122" s="229">
        <v>0</v>
      </c>
      <c r="R122" s="229">
        <f>Q122*H122</f>
        <v>0</v>
      </c>
      <c r="S122" s="229">
        <v>0</v>
      </c>
      <c r="T122" s="230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31" t="s">
        <v>143</v>
      </c>
      <c r="AT122" s="231" t="s">
        <v>139</v>
      </c>
      <c r="AU122" s="231" t="s">
        <v>86</v>
      </c>
      <c r="AY122" s="17" t="s">
        <v>136</v>
      </c>
      <c r="BE122" s="232">
        <f>IF(N122="základní",J122,0)</f>
        <v>0</v>
      </c>
      <c r="BF122" s="232">
        <f>IF(N122="snížená",J122,0)</f>
        <v>0</v>
      </c>
      <c r="BG122" s="232">
        <f>IF(N122="zákl. přenesená",J122,0)</f>
        <v>0</v>
      </c>
      <c r="BH122" s="232">
        <f>IF(N122="sníž. přenesená",J122,0)</f>
        <v>0</v>
      </c>
      <c r="BI122" s="232">
        <f>IF(N122="nulová",J122,0)</f>
        <v>0</v>
      </c>
      <c r="BJ122" s="17" t="s">
        <v>84</v>
      </c>
      <c r="BK122" s="232">
        <f>ROUND(I122*H122,2)</f>
        <v>0</v>
      </c>
      <c r="BL122" s="17" t="s">
        <v>143</v>
      </c>
      <c r="BM122" s="231" t="s">
        <v>144</v>
      </c>
    </row>
    <row r="123" s="2" customFormat="1">
      <c r="A123" s="38"/>
      <c r="B123" s="39"/>
      <c r="C123" s="40"/>
      <c r="D123" s="233" t="s">
        <v>145</v>
      </c>
      <c r="E123" s="40"/>
      <c r="F123" s="234" t="s">
        <v>146</v>
      </c>
      <c r="G123" s="40"/>
      <c r="H123" s="40"/>
      <c r="I123" s="235"/>
      <c r="J123" s="40"/>
      <c r="K123" s="40"/>
      <c r="L123" s="44"/>
      <c r="M123" s="236"/>
      <c r="N123" s="237"/>
      <c r="O123" s="91"/>
      <c r="P123" s="91"/>
      <c r="Q123" s="91"/>
      <c r="R123" s="91"/>
      <c r="S123" s="91"/>
      <c r="T123" s="92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145</v>
      </c>
      <c r="AU123" s="17" t="s">
        <v>86</v>
      </c>
    </row>
    <row r="124" s="2" customFormat="1" ht="16.5" customHeight="1">
      <c r="A124" s="38"/>
      <c r="B124" s="39"/>
      <c r="C124" s="219" t="s">
        <v>86</v>
      </c>
      <c r="D124" s="219" t="s">
        <v>139</v>
      </c>
      <c r="E124" s="220" t="s">
        <v>147</v>
      </c>
      <c r="F124" s="221" t="s">
        <v>148</v>
      </c>
      <c r="G124" s="222" t="s">
        <v>142</v>
      </c>
      <c r="H124" s="223">
        <v>1</v>
      </c>
      <c r="I124" s="224"/>
      <c r="J124" s="225">
        <f>ROUND(I124*H124,2)</f>
        <v>0</v>
      </c>
      <c r="K124" s="226"/>
      <c r="L124" s="44"/>
      <c r="M124" s="227" t="s">
        <v>1</v>
      </c>
      <c r="N124" s="228" t="s">
        <v>41</v>
      </c>
      <c r="O124" s="91"/>
      <c r="P124" s="229">
        <f>O124*H124</f>
        <v>0</v>
      </c>
      <c r="Q124" s="229">
        <v>0</v>
      </c>
      <c r="R124" s="229">
        <f>Q124*H124</f>
        <v>0</v>
      </c>
      <c r="S124" s="229">
        <v>0</v>
      </c>
      <c r="T124" s="230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1" t="s">
        <v>143</v>
      </c>
      <c r="AT124" s="231" t="s">
        <v>139</v>
      </c>
      <c r="AU124" s="231" t="s">
        <v>86</v>
      </c>
      <c r="AY124" s="17" t="s">
        <v>136</v>
      </c>
      <c r="BE124" s="232">
        <f>IF(N124="základní",J124,0)</f>
        <v>0</v>
      </c>
      <c r="BF124" s="232">
        <f>IF(N124="snížená",J124,0)</f>
        <v>0</v>
      </c>
      <c r="BG124" s="232">
        <f>IF(N124="zákl. přenesená",J124,0)</f>
        <v>0</v>
      </c>
      <c r="BH124" s="232">
        <f>IF(N124="sníž. přenesená",J124,0)</f>
        <v>0</v>
      </c>
      <c r="BI124" s="232">
        <f>IF(N124="nulová",J124,0)</f>
        <v>0</v>
      </c>
      <c r="BJ124" s="17" t="s">
        <v>84</v>
      </c>
      <c r="BK124" s="232">
        <f>ROUND(I124*H124,2)</f>
        <v>0</v>
      </c>
      <c r="BL124" s="17" t="s">
        <v>143</v>
      </c>
      <c r="BM124" s="231" t="s">
        <v>149</v>
      </c>
    </row>
    <row r="125" s="2" customFormat="1">
      <c r="A125" s="38"/>
      <c r="B125" s="39"/>
      <c r="C125" s="40"/>
      <c r="D125" s="233" t="s">
        <v>145</v>
      </c>
      <c r="E125" s="40"/>
      <c r="F125" s="234" t="s">
        <v>150</v>
      </c>
      <c r="G125" s="40"/>
      <c r="H125" s="40"/>
      <c r="I125" s="235"/>
      <c r="J125" s="40"/>
      <c r="K125" s="40"/>
      <c r="L125" s="44"/>
      <c r="M125" s="236"/>
      <c r="N125" s="237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145</v>
      </c>
      <c r="AU125" s="17" t="s">
        <v>86</v>
      </c>
    </row>
    <row r="126" s="2" customFormat="1" ht="16.5" customHeight="1">
      <c r="A126" s="38"/>
      <c r="B126" s="39"/>
      <c r="C126" s="219" t="s">
        <v>151</v>
      </c>
      <c r="D126" s="219" t="s">
        <v>139</v>
      </c>
      <c r="E126" s="220" t="s">
        <v>152</v>
      </c>
      <c r="F126" s="221" t="s">
        <v>153</v>
      </c>
      <c r="G126" s="222" t="s">
        <v>142</v>
      </c>
      <c r="H126" s="223">
        <v>1</v>
      </c>
      <c r="I126" s="224"/>
      <c r="J126" s="225">
        <f>ROUND(I126*H126,2)</f>
        <v>0</v>
      </c>
      <c r="K126" s="226"/>
      <c r="L126" s="44"/>
      <c r="M126" s="227" t="s">
        <v>1</v>
      </c>
      <c r="N126" s="228" t="s">
        <v>41</v>
      </c>
      <c r="O126" s="91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1" t="s">
        <v>143</v>
      </c>
      <c r="AT126" s="231" t="s">
        <v>139</v>
      </c>
      <c r="AU126" s="231" t="s">
        <v>86</v>
      </c>
      <c r="AY126" s="17" t="s">
        <v>136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7" t="s">
        <v>84</v>
      </c>
      <c r="BK126" s="232">
        <f>ROUND(I126*H126,2)</f>
        <v>0</v>
      </c>
      <c r="BL126" s="17" t="s">
        <v>143</v>
      </c>
      <c r="BM126" s="231" t="s">
        <v>154</v>
      </c>
    </row>
    <row r="127" s="2" customFormat="1">
      <c r="A127" s="38"/>
      <c r="B127" s="39"/>
      <c r="C127" s="40"/>
      <c r="D127" s="233" t="s">
        <v>145</v>
      </c>
      <c r="E127" s="40"/>
      <c r="F127" s="234" t="s">
        <v>155</v>
      </c>
      <c r="G127" s="40"/>
      <c r="H127" s="40"/>
      <c r="I127" s="235"/>
      <c r="J127" s="40"/>
      <c r="K127" s="40"/>
      <c r="L127" s="44"/>
      <c r="M127" s="236"/>
      <c r="N127" s="237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145</v>
      </c>
      <c r="AU127" s="17" t="s">
        <v>86</v>
      </c>
    </row>
    <row r="128" s="2" customFormat="1" ht="16.5" customHeight="1">
      <c r="A128" s="38"/>
      <c r="B128" s="39"/>
      <c r="C128" s="219" t="s">
        <v>156</v>
      </c>
      <c r="D128" s="219" t="s">
        <v>139</v>
      </c>
      <c r="E128" s="220" t="s">
        <v>157</v>
      </c>
      <c r="F128" s="221" t="s">
        <v>158</v>
      </c>
      <c r="G128" s="222" t="s">
        <v>142</v>
      </c>
      <c r="H128" s="223">
        <v>1</v>
      </c>
      <c r="I128" s="224"/>
      <c r="J128" s="225">
        <f>ROUND(I128*H128,2)</f>
        <v>0</v>
      </c>
      <c r="K128" s="226"/>
      <c r="L128" s="44"/>
      <c r="M128" s="227" t="s">
        <v>1</v>
      </c>
      <c r="N128" s="228" t="s">
        <v>41</v>
      </c>
      <c r="O128" s="91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1" t="s">
        <v>143</v>
      </c>
      <c r="AT128" s="231" t="s">
        <v>139</v>
      </c>
      <c r="AU128" s="231" t="s">
        <v>86</v>
      </c>
      <c r="AY128" s="17" t="s">
        <v>136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7" t="s">
        <v>84</v>
      </c>
      <c r="BK128" s="232">
        <f>ROUND(I128*H128,2)</f>
        <v>0</v>
      </c>
      <c r="BL128" s="17" t="s">
        <v>143</v>
      </c>
      <c r="BM128" s="231" t="s">
        <v>159</v>
      </c>
    </row>
    <row r="129" s="2" customFormat="1">
      <c r="A129" s="38"/>
      <c r="B129" s="39"/>
      <c r="C129" s="40"/>
      <c r="D129" s="233" t="s">
        <v>145</v>
      </c>
      <c r="E129" s="40"/>
      <c r="F129" s="234" t="s">
        <v>160</v>
      </c>
      <c r="G129" s="40"/>
      <c r="H129" s="40"/>
      <c r="I129" s="235"/>
      <c r="J129" s="40"/>
      <c r="K129" s="40"/>
      <c r="L129" s="44"/>
      <c r="M129" s="236"/>
      <c r="N129" s="237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145</v>
      </c>
      <c r="AU129" s="17" t="s">
        <v>86</v>
      </c>
    </row>
    <row r="130" s="2" customFormat="1" ht="16.5" customHeight="1">
      <c r="A130" s="38"/>
      <c r="B130" s="39"/>
      <c r="C130" s="219" t="s">
        <v>135</v>
      </c>
      <c r="D130" s="219" t="s">
        <v>139</v>
      </c>
      <c r="E130" s="220" t="s">
        <v>161</v>
      </c>
      <c r="F130" s="221" t="s">
        <v>162</v>
      </c>
      <c r="G130" s="222" t="s">
        <v>142</v>
      </c>
      <c r="H130" s="223">
        <v>1</v>
      </c>
      <c r="I130" s="224"/>
      <c r="J130" s="225">
        <f>ROUND(I130*H130,2)</f>
        <v>0</v>
      </c>
      <c r="K130" s="226"/>
      <c r="L130" s="44"/>
      <c r="M130" s="227" t="s">
        <v>1</v>
      </c>
      <c r="N130" s="228" t="s">
        <v>41</v>
      </c>
      <c r="O130" s="91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143</v>
      </c>
      <c r="AT130" s="231" t="s">
        <v>139</v>
      </c>
      <c r="AU130" s="231" t="s">
        <v>86</v>
      </c>
      <c r="AY130" s="17" t="s">
        <v>136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84</v>
      </c>
      <c r="BK130" s="232">
        <f>ROUND(I130*H130,2)</f>
        <v>0</v>
      </c>
      <c r="BL130" s="17" t="s">
        <v>143</v>
      </c>
      <c r="BM130" s="231" t="s">
        <v>163</v>
      </c>
    </row>
    <row r="131" s="2" customFormat="1">
      <c r="A131" s="38"/>
      <c r="B131" s="39"/>
      <c r="C131" s="40"/>
      <c r="D131" s="233" t="s">
        <v>145</v>
      </c>
      <c r="E131" s="40"/>
      <c r="F131" s="234" t="s">
        <v>164</v>
      </c>
      <c r="G131" s="40"/>
      <c r="H131" s="40"/>
      <c r="I131" s="235"/>
      <c r="J131" s="40"/>
      <c r="K131" s="40"/>
      <c r="L131" s="44"/>
      <c r="M131" s="236"/>
      <c r="N131" s="237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145</v>
      </c>
      <c r="AU131" s="17" t="s">
        <v>86</v>
      </c>
    </row>
    <row r="132" s="2" customFormat="1" ht="16.5" customHeight="1">
      <c r="A132" s="38"/>
      <c r="B132" s="39"/>
      <c r="C132" s="219" t="s">
        <v>165</v>
      </c>
      <c r="D132" s="219" t="s">
        <v>139</v>
      </c>
      <c r="E132" s="220" t="s">
        <v>166</v>
      </c>
      <c r="F132" s="221" t="s">
        <v>167</v>
      </c>
      <c r="G132" s="222" t="s">
        <v>142</v>
      </c>
      <c r="H132" s="223">
        <v>1</v>
      </c>
      <c r="I132" s="224"/>
      <c r="J132" s="225">
        <f>ROUND(I132*H132,2)</f>
        <v>0</v>
      </c>
      <c r="K132" s="226"/>
      <c r="L132" s="44"/>
      <c r="M132" s="227" t="s">
        <v>1</v>
      </c>
      <c r="N132" s="228" t="s">
        <v>41</v>
      </c>
      <c r="O132" s="91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1" t="s">
        <v>143</v>
      </c>
      <c r="AT132" s="231" t="s">
        <v>139</v>
      </c>
      <c r="AU132" s="231" t="s">
        <v>86</v>
      </c>
      <c r="AY132" s="17" t="s">
        <v>136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7" t="s">
        <v>84</v>
      </c>
      <c r="BK132" s="232">
        <f>ROUND(I132*H132,2)</f>
        <v>0</v>
      </c>
      <c r="BL132" s="17" t="s">
        <v>143</v>
      </c>
      <c r="BM132" s="231" t="s">
        <v>168</v>
      </c>
    </row>
    <row r="133" s="2" customFormat="1">
      <c r="A133" s="38"/>
      <c r="B133" s="39"/>
      <c r="C133" s="40"/>
      <c r="D133" s="233" t="s">
        <v>145</v>
      </c>
      <c r="E133" s="40"/>
      <c r="F133" s="234" t="s">
        <v>169</v>
      </c>
      <c r="G133" s="40"/>
      <c r="H133" s="40"/>
      <c r="I133" s="235"/>
      <c r="J133" s="40"/>
      <c r="K133" s="40"/>
      <c r="L133" s="44"/>
      <c r="M133" s="236"/>
      <c r="N133" s="237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145</v>
      </c>
      <c r="AU133" s="17" t="s">
        <v>86</v>
      </c>
    </row>
    <row r="134" s="2" customFormat="1" ht="16.5" customHeight="1">
      <c r="A134" s="38"/>
      <c r="B134" s="39"/>
      <c r="C134" s="219" t="s">
        <v>170</v>
      </c>
      <c r="D134" s="219" t="s">
        <v>139</v>
      </c>
      <c r="E134" s="220" t="s">
        <v>171</v>
      </c>
      <c r="F134" s="221" t="s">
        <v>172</v>
      </c>
      <c r="G134" s="222" t="s">
        <v>142</v>
      </c>
      <c r="H134" s="223">
        <v>1</v>
      </c>
      <c r="I134" s="224"/>
      <c r="J134" s="225">
        <f>ROUND(I134*H134,2)</f>
        <v>0</v>
      </c>
      <c r="K134" s="226"/>
      <c r="L134" s="44"/>
      <c r="M134" s="227" t="s">
        <v>1</v>
      </c>
      <c r="N134" s="228" t="s">
        <v>41</v>
      </c>
      <c r="O134" s="91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143</v>
      </c>
      <c r="AT134" s="231" t="s">
        <v>139</v>
      </c>
      <c r="AU134" s="231" t="s">
        <v>86</v>
      </c>
      <c r="AY134" s="17" t="s">
        <v>136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84</v>
      </c>
      <c r="BK134" s="232">
        <f>ROUND(I134*H134,2)</f>
        <v>0</v>
      </c>
      <c r="BL134" s="17" t="s">
        <v>143</v>
      </c>
      <c r="BM134" s="231" t="s">
        <v>173</v>
      </c>
    </row>
    <row r="135" s="2" customFormat="1">
      <c r="A135" s="38"/>
      <c r="B135" s="39"/>
      <c r="C135" s="40"/>
      <c r="D135" s="233" t="s">
        <v>145</v>
      </c>
      <c r="E135" s="40"/>
      <c r="F135" s="234" t="s">
        <v>174</v>
      </c>
      <c r="G135" s="40"/>
      <c r="H135" s="40"/>
      <c r="I135" s="235"/>
      <c r="J135" s="40"/>
      <c r="K135" s="40"/>
      <c r="L135" s="44"/>
      <c r="M135" s="236"/>
      <c r="N135" s="237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145</v>
      </c>
      <c r="AU135" s="17" t="s">
        <v>86</v>
      </c>
    </row>
    <row r="136" s="2" customFormat="1" ht="16.5" customHeight="1">
      <c r="A136" s="38"/>
      <c r="B136" s="39"/>
      <c r="C136" s="219" t="s">
        <v>175</v>
      </c>
      <c r="D136" s="219" t="s">
        <v>139</v>
      </c>
      <c r="E136" s="220" t="s">
        <v>176</v>
      </c>
      <c r="F136" s="221" t="s">
        <v>177</v>
      </c>
      <c r="G136" s="222" t="s">
        <v>142</v>
      </c>
      <c r="H136" s="223">
        <v>1</v>
      </c>
      <c r="I136" s="224"/>
      <c r="J136" s="225">
        <f>ROUND(I136*H136,2)</f>
        <v>0</v>
      </c>
      <c r="K136" s="226"/>
      <c r="L136" s="44"/>
      <c r="M136" s="227" t="s">
        <v>1</v>
      </c>
      <c r="N136" s="228" t="s">
        <v>41</v>
      </c>
      <c r="O136" s="91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143</v>
      </c>
      <c r="AT136" s="231" t="s">
        <v>139</v>
      </c>
      <c r="AU136" s="231" t="s">
        <v>86</v>
      </c>
      <c r="AY136" s="17" t="s">
        <v>136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7" t="s">
        <v>84</v>
      </c>
      <c r="BK136" s="232">
        <f>ROUND(I136*H136,2)</f>
        <v>0</v>
      </c>
      <c r="BL136" s="17" t="s">
        <v>143</v>
      </c>
      <c r="BM136" s="231" t="s">
        <v>178</v>
      </c>
    </row>
    <row r="137" s="2" customFormat="1">
      <c r="A137" s="38"/>
      <c r="B137" s="39"/>
      <c r="C137" s="40"/>
      <c r="D137" s="233" t="s">
        <v>145</v>
      </c>
      <c r="E137" s="40"/>
      <c r="F137" s="234" t="s">
        <v>179</v>
      </c>
      <c r="G137" s="40"/>
      <c r="H137" s="40"/>
      <c r="I137" s="235"/>
      <c r="J137" s="40"/>
      <c r="K137" s="40"/>
      <c r="L137" s="44"/>
      <c r="M137" s="236"/>
      <c r="N137" s="237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145</v>
      </c>
      <c r="AU137" s="17" t="s">
        <v>86</v>
      </c>
    </row>
    <row r="138" s="2" customFormat="1" ht="16.5" customHeight="1">
      <c r="A138" s="38"/>
      <c r="B138" s="39"/>
      <c r="C138" s="219" t="s">
        <v>180</v>
      </c>
      <c r="D138" s="219" t="s">
        <v>139</v>
      </c>
      <c r="E138" s="220" t="s">
        <v>181</v>
      </c>
      <c r="F138" s="221" t="s">
        <v>182</v>
      </c>
      <c r="G138" s="222" t="s">
        <v>142</v>
      </c>
      <c r="H138" s="223">
        <v>1</v>
      </c>
      <c r="I138" s="224"/>
      <c r="J138" s="225">
        <f>ROUND(I138*H138,2)</f>
        <v>0</v>
      </c>
      <c r="K138" s="226"/>
      <c r="L138" s="44"/>
      <c r="M138" s="227" t="s">
        <v>1</v>
      </c>
      <c r="N138" s="228" t="s">
        <v>41</v>
      </c>
      <c r="O138" s="91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1" t="s">
        <v>143</v>
      </c>
      <c r="AT138" s="231" t="s">
        <v>139</v>
      </c>
      <c r="AU138" s="231" t="s">
        <v>86</v>
      </c>
      <c r="AY138" s="17" t="s">
        <v>136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7" t="s">
        <v>84</v>
      </c>
      <c r="BK138" s="232">
        <f>ROUND(I138*H138,2)</f>
        <v>0</v>
      </c>
      <c r="BL138" s="17" t="s">
        <v>143</v>
      </c>
      <c r="BM138" s="231" t="s">
        <v>183</v>
      </c>
    </row>
    <row r="139" s="2" customFormat="1">
      <c r="A139" s="38"/>
      <c r="B139" s="39"/>
      <c r="C139" s="40"/>
      <c r="D139" s="233" t="s">
        <v>145</v>
      </c>
      <c r="E139" s="40"/>
      <c r="F139" s="234" t="s">
        <v>184</v>
      </c>
      <c r="G139" s="40"/>
      <c r="H139" s="40"/>
      <c r="I139" s="235"/>
      <c r="J139" s="40"/>
      <c r="K139" s="40"/>
      <c r="L139" s="44"/>
      <c r="M139" s="236"/>
      <c r="N139" s="237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145</v>
      </c>
      <c r="AU139" s="17" t="s">
        <v>86</v>
      </c>
    </row>
    <row r="140" s="12" customFormat="1" ht="22.8" customHeight="1">
      <c r="A140" s="12"/>
      <c r="B140" s="203"/>
      <c r="C140" s="204"/>
      <c r="D140" s="205" t="s">
        <v>75</v>
      </c>
      <c r="E140" s="217" t="s">
        <v>185</v>
      </c>
      <c r="F140" s="217" t="s">
        <v>186</v>
      </c>
      <c r="G140" s="204"/>
      <c r="H140" s="204"/>
      <c r="I140" s="207"/>
      <c r="J140" s="218">
        <f>BK140</f>
        <v>0</v>
      </c>
      <c r="K140" s="204"/>
      <c r="L140" s="209"/>
      <c r="M140" s="210"/>
      <c r="N140" s="211"/>
      <c r="O140" s="211"/>
      <c r="P140" s="212">
        <f>SUM(P141:P144)</f>
        <v>0</v>
      </c>
      <c r="Q140" s="211"/>
      <c r="R140" s="212">
        <f>SUM(R141:R144)</f>
        <v>0</v>
      </c>
      <c r="S140" s="211"/>
      <c r="T140" s="213">
        <f>SUM(T141:T144)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4" t="s">
        <v>135</v>
      </c>
      <c r="AT140" s="215" t="s">
        <v>75</v>
      </c>
      <c r="AU140" s="215" t="s">
        <v>84</v>
      </c>
      <c r="AY140" s="214" t="s">
        <v>136</v>
      </c>
      <c r="BK140" s="216">
        <f>SUM(BK141:BK144)</f>
        <v>0</v>
      </c>
    </row>
    <row r="141" s="2" customFormat="1" ht="21.75" customHeight="1">
      <c r="A141" s="38"/>
      <c r="B141" s="39"/>
      <c r="C141" s="219" t="s">
        <v>187</v>
      </c>
      <c r="D141" s="219" t="s">
        <v>139</v>
      </c>
      <c r="E141" s="220" t="s">
        <v>188</v>
      </c>
      <c r="F141" s="221" t="s">
        <v>189</v>
      </c>
      <c r="G141" s="222" t="s">
        <v>142</v>
      </c>
      <c r="H141" s="223">
        <v>1</v>
      </c>
      <c r="I141" s="224"/>
      <c r="J141" s="225">
        <f>ROUND(I141*H141,2)</f>
        <v>0</v>
      </c>
      <c r="K141" s="226"/>
      <c r="L141" s="44"/>
      <c r="M141" s="227" t="s">
        <v>1</v>
      </c>
      <c r="N141" s="228" t="s">
        <v>41</v>
      </c>
      <c r="O141" s="91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1" t="s">
        <v>143</v>
      </c>
      <c r="AT141" s="231" t="s">
        <v>139</v>
      </c>
      <c r="AU141" s="231" t="s">
        <v>86</v>
      </c>
      <c r="AY141" s="17" t="s">
        <v>136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7" t="s">
        <v>84</v>
      </c>
      <c r="BK141" s="232">
        <f>ROUND(I141*H141,2)</f>
        <v>0</v>
      </c>
      <c r="BL141" s="17" t="s">
        <v>143</v>
      </c>
      <c r="BM141" s="231" t="s">
        <v>190</v>
      </c>
    </row>
    <row r="142" s="2" customFormat="1">
      <c r="A142" s="38"/>
      <c r="B142" s="39"/>
      <c r="C142" s="40"/>
      <c r="D142" s="233" t="s">
        <v>145</v>
      </c>
      <c r="E142" s="40"/>
      <c r="F142" s="234" t="s">
        <v>191</v>
      </c>
      <c r="G142" s="40"/>
      <c r="H142" s="40"/>
      <c r="I142" s="235"/>
      <c r="J142" s="40"/>
      <c r="K142" s="40"/>
      <c r="L142" s="44"/>
      <c r="M142" s="236"/>
      <c r="N142" s="237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145</v>
      </c>
      <c r="AU142" s="17" t="s">
        <v>86</v>
      </c>
    </row>
    <row r="143" s="2" customFormat="1" ht="16.5" customHeight="1">
      <c r="A143" s="38"/>
      <c r="B143" s="39"/>
      <c r="C143" s="219" t="s">
        <v>192</v>
      </c>
      <c r="D143" s="219" t="s">
        <v>139</v>
      </c>
      <c r="E143" s="220" t="s">
        <v>193</v>
      </c>
      <c r="F143" s="221" t="s">
        <v>194</v>
      </c>
      <c r="G143" s="222" t="s">
        <v>142</v>
      </c>
      <c r="H143" s="223">
        <v>1</v>
      </c>
      <c r="I143" s="224"/>
      <c r="J143" s="225">
        <f>ROUND(I143*H143,2)</f>
        <v>0</v>
      </c>
      <c r="K143" s="226"/>
      <c r="L143" s="44"/>
      <c r="M143" s="227" t="s">
        <v>1</v>
      </c>
      <c r="N143" s="228" t="s">
        <v>41</v>
      </c>
      <c r="O143" s="91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1" t="s">
        <v>143</v>
      </c>
      <c r="AT143" s="231" t="s">
        <v>139</v>
      </c>
      <c r="AU143" s="231" t="s">
        <v>86</v>
      </c>
      <c r="AY143" s="17" t="s">
        <v>136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7" t="s">
        <v>84</v>
      </c>
      <c r="BK143" s="232">
        <f>ROUND(I143*H143,2)</f>
        <v>0</v>
      </c>
      <c r="BL143" s="17" t="s">
        <v>143</v>
      </c>
      <c r="BM143" s="231" t="s">
        <v>195</v>
      </c>
    </row>
    <row r="144" s="2" customFormat="1">
      <c r="A144" s="38"/>
      <c r="B144" s="39"/>
      <c r="C144" s="40"/>
      <c r="D144" s="233" t="s">
        <v>145</v>
      </c>
      <c r="E144" s="40"/>
      <c r="F144" s="234" t="s">
        <v>196</v>
      </c>
      <c r="G144" s="40"/>
      <c r="H144" s="40"/>
      <c r="I144" s="235"/>
      <c r="J144" s="40"/>
      <c r="K144" s="40"/>
      <c r="L144" s="44"/>
      <c r="M144" s="238"/>
      <c r="N144" s="239"/>
      <c r="O144" s="240"/>
      <c r="P144" s="240"/>
      <c r="Q144" s="240"/>
      <c r="R144" s="240"/>
      <c r="S144" s="240"/>
      <c r="T144" s="241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145</v>
      </c>
      <c r="AU144" s="17" t="s">
        <v>86</v>
      </c>
    </row>
    <row r="145" s="2" customFormat="1" ht="6.96" customHeight="1">
      <c r="A145" s="38"/>
      <c r="B145" s="66"/>
      <c r="C145" s="67"/>
      <c r="D145" s="67"/>
      <c r="E145" s="67"/>
      <c r="F145" s="67"/>
      <c r="G145" s="67"/>
      <c r="H145" s="67"/>
      <c r="I145" s="67"/>
      <c r="J145" s="67"/>
      <c r="K145" s="67"/>
      <c r="L145" s="44"/>
      <c r="M145" s="38"/>
      <c r="O145" s="38"/>
      <c r="P145" s="38"/>
      <c r="Q145" s="38"/>
      <c r="R145" s="38"/>
      <c r="S145" s="38"/>
      <c r="T145" s="38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</row>
  </sheetData>
  <sheetProtection sheet="1" autoFilter="0" formatColumns="0" formatRows="0" objects="1" scenarios="1" spinCount="100000" saltValue="mDkDZYQj7hZy5SkZgYGW+7myGoYalTUmbtlFI/zWElpbPw+iPFPqAYTPCfWvsNizgz1KCnP8777j0h5AWsVQZg==" hashValue="aqUvUJN7v+FFDkQTT0iDo4m0KXRna8McyrYVx4AQtx0B5JojwlAi87pEsWs8rER2koxqPUvwwjXyFpNfCOe73A==" algorithmName="SHA-512" password="DF47"/>
  <autoFilter ref="C118:K144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hidden="1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hidden="1" s="1" customFormat="1" ht="24.96" customHeight="1">
      <c r="B4" s="20"/>
      <c r="D4" s="138" t="s">
        <v>108</v>
      </c>
      <c r="L4" s="20"/>
      <c r="M4" s="139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0" t="s">
        <v>16</v>
      </c>
      <c r="L6" s="20"/>
    </row>
    <row r="7" hidden="1" s="1" customFormat="1" ht="16.5" customHeight="1">
      <c r="B7" s="20"/>
      <c r="E7" s="141" t="str">
        <f>'Rekapitulace stavby'!K6</f>
        <v>Záchlumí - cesta od Valachu do České Rybné</v>
      </c>
      <c r="F7" s="140"/>
      <c r="G7" s="140"/>
      <c r="H7" s="140"/>
      <c r="L7" s="20"/>
    </row>
    <row r="8" hidden="1" s="2" customFormat="1" ht="12" customHeight="1">
      <c r="A8" s="38"/>
      <c r="B8" s="44"/>
      <c r="C8" s="38"/>
      <c r="D8" s="140" t="s">
        <v>109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30" customHeight="1">
      <c r="A9" s="38"/>
      <c r="B9" s="44"/>
      <c r="C9" s="38"/>
      <c r="D9" s="38"/>
      <c r="E9" s="142" t="s">
        <v>197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23. 3. 2023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3" t="s">
        <v>111</v>
      </c>
      <c r="F21" s="38"/>
      <c r="G21" s="38"/>
      <c r="H21" s="38"/>
      <c r="I21" s="140" t="s">
        <v>26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ROUND((SUM(BE118:BE122)),  2)</f>
        <v>0</v>
      </c>
      <c r="G33" s="38"/>
      <c r="H33" s="38"/>
      <c r="I33" s="155">
        <v>0.20999999999999999</v>
      </c>
      <c r="J33" s="154">
        <f>ROUND(((SUM(BE118:BE122))*I33),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0" t="s">
        <v>42</v>
      </c>
      <c r="F34" s="154">
        <f>ROUND((SUM(BF118:BF122)),  2)</f>
        <v>0</v>
      </c>
      <c r="G34" s="38"/>
      <c r="H34" s="38"/>
      <c r="I34" s="155">
        <v>0.14999999999999999</v>
      </c>
      <c r="J34" s="154">
        <f>ROUND(((SUM(BF118:BF122))*I34),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ROUND((SUM(BG118:BG122)),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ROUND((SUM(BH118:BH122)),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ROUND((SUM(BI118:BI122)),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112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74" t="str">
        <f>E7</f>
        <v>Záchlumí - cesta od Valachu do České Rybné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109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30" customHeight="1">
      <c r="A87" s="38"/>
      <c r="B87" s="39"/>
      <c r="C87" s="40"/>
      <c r="D87" s="40"/>
      <c r="E87" s="76" t="str">
        <f>E9</f>
        <v>SO 001.2 - Vedlejší a ostatní náklady - Stavební úpravy mimo obvod pozemkových úprav (investor obec Záchlumí)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23. 3. 2023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>IDProjekt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5" t="s">
        <v>113</v>
      </c>
      <c r="D94" s="176"/>
      <c r="E94" s="176"/>
      <c r="F94" s="176"/>
      <c r="G94" s="176"/>
      <c r="H94" s="176"/>
      <c r="I94" s="176"/>
      <c r="J94" s="177" t="s">
        <v>114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8" t="s">
        <v>115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116</v>
      </c>
    </row>
    <row r="97" hidden="1" s="9" customFormat="1" ht="24.96" customHeight="1">
      <c r="A97" s="9"/>
      <c r="B97" s="179"/>
      <c r="C97" s="180"/>
      <c r="D97" s="181" t="s">
        <v>117</v>
      </c>
      <c r="E97" s="182"/>
      <c r="F97" s="182"/>
      <c r="G97" s="182"/>
      <c r="H97" s="182"/>
      <c r="I97" s="182"/>
      <c r="J97" s="183">
        <f>J119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118</v>
      </c>
      <c r="E98" s="188"/>
      <c r="F98" s="188"/>
      <c r="G98" s="188"/>
      <c r="H98" s="188"/>
      <c r="I98" s="188"/>
      <c r="J98" s="189">
        <f>J120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hidden="1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hidden="1"/>
    <row r="102" hidden="1"/>
    <row r="103" hidden="1"/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120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174" t="str">
        <f>E7</f>
        <v>Záchlumí - cesta od Valachu do České Rybné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109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30" customHeight="1">
      <c r="A110" s="38"/>
      <c r="B110" s="39"/>
      <c r="C110" s="40"/>
      <c r="D110" s="40"/>
      <c r="E110" s="76" t="str">
        <f>E9</f>
        <v>SO 001.2 - Vedlejší a ostatní náklady - Stavební úpravy mimo obvod pozemkových úprav (investor obec Záchlumí)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 xml:space="preserve"> </v>
      </c>
      <c r="G112" s="40"/>
      <c r="H112" s="40"/>
      <c r="I112" s="32" t="s">
        <v>22</v>
      </c>
      <c r="J112" s="79" t="str">
        <f>IF(J12="","",J12)</f>
        <v>23. 3. 2023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24</v>
      </c>
      <c r="D114" s="40"/>
      <c r="E114" s="40"/>
      <c r="F114" s="27" t="str">
        <f>E15</f>
        <v xml:space="preserve"> </v>
      </c>
      <c r="G114" s="40"/>
      <c r="H114" s="40"/>
      <c r="I114" s="32" t="s">
        <v>29</v>
      </c>
      <c r="J114" s="36" t="str">
        <f>E21</f>
        <v>IDProjekt s.r.o.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27</v>
      </c>
      <c r="D115" s="40"/>
      <c r="E115" s="40"/>
      <c r="F115" s="27" t="str">
        <f>IF(E18="","",E18)</f>
        <v>Vyplň údaj</v>
      </c>
      <c r="G115" s="40"/>
      <c r="H115" s="40"/>
      <c r="I115" s="32" t="s">
        <v>34</v>
      </c>
      <c r="J115" s="36" t="str">
        <f>E24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191"/>
      <c r="B117" s="192"/>
      <c r="C117" s="193" t="s">
        <v>121</v>
      </c>
      <c r="D117" s="194" t="s">
        <v>61</v>
      </c>
      <c r="E117" s="194" t="s">
        <v>57</v>
      </c>
      <c r="F117" s="194" t="s">
        <v>58</v>
      </c>
      <c r="G117" s="194" t="s">
        <v>122</v>
      </c>
      <c r="H117" s="194" t="s">
        <v>123</v>
      </c>
      <c r="I117" s="194" t="s">
        <v>124</v>
      </c>
      <c r="J117" s="195" t="s">
        <v>114</v>
      </c>
      <c r="K117" s="196" t="s">
        <v>125</v>
      </c>
      <c r="L117" s="197"/>
      <c r="M117" s="100" t="s">
        <v>1</v>
      </c>
      <c r="N117" s="101" t="s">
        <v>40</v>
      </c>
      <c r="O117" s="101" t="s">
        <v>126</v>
      </c>
      <c r="P117" s="101" t="s">
        <v>127</v>
      </c>
      <c r="Q117" s="101" t="s">
        <v>128</v>
      </c>
      <c r="R117" s="101" t="s">
        <v>129</v>
      </c>
      <c r="S117" s="101" t="s">
        <v>130</v>
      </c>
      <c r="T117" s="102" t="s">
        <v>131</v>
      </c>
      <c r="U117" s="191"/>
      <c r="V117" s="191"/>
      <c r="W117" s="191"/>
      <c r="X117" s="191"/>
      <c r="Y117" s="191"/>
      <c r="Z117" s="191"/>
      <c r="AA117" s="191"/>
      <c r="AB117" s="191"/>
      <c r="AC117" s="191"/>
      <c r="AD117" s="191"/>
      <c r="AE117" s="191"/>
    </row>
    <row r="118" s="2" customFormat="1" ht="22.8" customHeight="1">
      <c r="A118" s="38"/>
      <c r="B118" s="39"/>
      <c r="C118" s="107" t="s">
        <v>132</v>
      </c>
      <c r="D118" s="40"/>
      <c r="E118" s="40"/>
      <c r="F118" s="40"/>
      <c r="G118" s="40"/>
      <c r="H118" s="40"/>
      <c r="I118" s="40"/>
      <c r="J118" s="198">
        <f>BK118</f>
        <v>0</v>
      </c>
      <c r="K118" s="40"/>
      <c r="L118" s="44"/>
      <c r="M118" s="103"/>
      <c r="N118" s="199"/>
      <c r="O118" s="104"/>
      <c r="P118" s="200">
        <f>P119</f>
        <v>0</v>
      </c>
      <c r="Q118" s="104"/>
      <c r="R118" s="200">
        <f>R119</f>
        <v>0</v>
      </c>
      <c r="S118" s="104"/>
      <c r="T118" s="201">
        <f>T119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75</v>
      </c>
      <c r="AU118" s="17" t="s">
        <v>116</v>
      </c>
      <c r="BK118" s="202">
        <f>BK119</f>
        <v>0</v>
      </c>
    </row>
    <row r="119" s="12" customFormat="1" ht="25.92" customHeight="1">
      <c r="A119" s="12"/>
      <c r="B119" s="203"/>
      <c r="C119" s="204"/>
      <c r="D119" s="205" t="s">
        <v>75</v>
      </c>
      <c r="E119" s="206" t="s">
        <v>133</v>
      </c>
      <c r="F119" s="206" t="s">
        <v>134</v>
      </c>
      <c r="G119" s="204"/>
      <c r="H119" s="204"/>
      <c r="I119" s="207"/>
      <c r="J119" s="208">
        <f>BK119</f>
        <v>0</v>
      </c>
      <c r="K119" s="204"/>
      <c r="L119" s="209"/>
      <c r="M119" s="210"/>
      <c r="N119" s="211"/>
      <c r="O119" s="211"/>
      <c r="P119" s="212">
        <f>P120</f>
        <v>0</v>
      </c>
      <c r="Q119" s="211"/>
      <c r="R119" s="212">
        <f>R120</f>
        <v>0</v>
      </c>
      <c r="S119" s="211"/>
      <c r="T119" s="213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4" t="s">
        <v>135</v>
      </c>
      <c r="AT119" s="215" t="s">
        <v>75</v>
      </c>
      <c r="AU119" s="215" t="s">
        <v>76</v>
      </c>
      <c r="AY119" s="214" t="s">
        <v>136</v>
      </c>
      <c r="BK119" s="216">
        <f>BK120</f>
        <v>0</v>
      </c>
    </row>
    <row r="120" s="12" customFormat="1" ht="22.8" customHeight="1">
      <c r="A120" s="12"/>
      <c r="B120" s="203"/>
      <c r="C120" s="204"/>
      <c r="D120" s="205" t="s">
        <v>75</v>
      </c>
      <c r="E120" s="217" t="s">
        <v>137</v>
      </c>
      <c r="F120" s="217" t="s">
        <v>138</v>
      </c>
      <c r="G120" s="204"/>
      <c r="H120" s="204"/>
      <c r="I120" s="207"/>
      <c r="J120" s="218">
        <f>BK120</f>
        <v>0</v>
      </c>
      <c r="K120" s="204"/>
      <c r="L120" s="209"/>
      <c r="M120" s="210"/>
      <c r="N120" s="211"/>
      <c r="O120" s="211"/>
      <c r="P120" s="212">
        <f>SUM(P121:P122)</f>
        <v>0</v>
      </c>
      <c r="Q120" s="211"/>
      <c r="R120" s="212">
        <f>SUM(R121:R122)</f>
        <v>0</v>
      </c>
      <c r="S120" s="211"/>
      <c r="T120" s="213">
        <f>SUM(T121:T122)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4" t="s">
        <v>135</v>
      </c>
      <c r="AT120" s="215" t="s">
        <v>75</v>
      </c>
      <c r="AU120" s="215" t="s">
        <v>84</v>
      </c>
      <c r="AY120" s="214" t="s">
        <v>136</v>
      </c>
      <c r="BK120" s="216">
        <f>SUM(BK121:BK122)</f>
        <v>0</v>
      </c>
    </row>
    <row r="121" s="2" customFormat="1" ht="16.5" customHeight="1">
      <c r="A121" s="38"/>
      <c r="B121" s="39"/>
      <c r="C121" s="219" t="s">
        <v>84</v>
      </c>
      <c r="D121" s="219" t="s">
        <v>139</v>
      </c>
      <c r="E121" s="220" t="s">
        <v>161</v>
      </c>
      <c r="F121" s="221" t="s">
        <v>162</v>
      </c>
      <c r="G121" s="222" t="s">
        <v>142</v>
      </c>
      <c r="H121" s="223">
        <v>1</v>
      </c>
      <c r="I121" s="224"/>
      <c r="J121" s="225">
        <f>ROUND(I121*H121,2)</f>
        <v>0</v>
      </c>
      <c r="K121" s="226"/>
      <c r="L121" s="44"/>
      <c r="M121" s="227" t="s">
        <v>1</v>
      </c>
      <c r="N121" s="228" t="s">
        <v>41</v>
      </c>
      <c r="O121" s="91"/>
      <c r="P121" s="229">
        <f>O121*H121</f>
        <v>0</v>
      </c>
      <c r="Q121" s="229">
        <v>0</v>
      </c>
      <c r="R121" s="229">
        <f>Q121*H121</f>
        <v>0</v>
      </c>
      <c r="S121" s="229">
        <v>0</v>
      </c>
      <c r="T121" s="230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31" t="s">
        <v>143</v>
      </c>
      <c r="AT121" s="231" t="s">
        <v>139</v>
      </c>
      <c r="AU121" s="231" t="s">
        <v>86</v>
      </c>
      <c r="AY121" s="17" t="s">
        <v>136</v>
      </c>
      <c r="BE121" s="232">
        <f>IF(N121="základní",J121,0)</f>
        <v>0</v>
      </c>
      <c r="BF121" s="232">
        <f>IF(N121="snížená",J121,0)</f>
        <v>0</v>
      </c>
      <c r="BG121" s="232">
        <f>IF(N121="zákl. přenesená",J121,0)</f>
        <v>0</v>
      </c>
      <c r="BH121" s="232">
        <f>IF(N121="sníž. přenesená",J121,0)</f>
        <v>0</v>
      </c>
      <c r="BI121" s="232">
        <f>IF(N121="nulová",J121,0)</f>
        <v>0</v>
      </c>
      <c r="BJ121" s="17" t="s">
        <v>84</v>
      </c>
      <c r="BK121" s="232">
        <f>ROUND(I121*H121,2)</f>
        <v>0</v>
      </c>
      <c r="BL121" s="17" t="s">
        <v>143</v>
      </c>
      <c r="BM121" s="231" t="s">
        <v>163</v>
      </c>
    </row>
    <row r="122" s="2" customFormat="1">
      <c r="A122" s="38"/>
      <c r="B122" s="39"/>
      <c r="C122" s="40"/>
      <c r="D122" s="233" t="s">
        <v>145</v>
      </c>
      <c r="E122" s="40"/>
      <c r="F122" s="234" t="s">
        <v>198</v>
      </c>
      <c r="G122" s="40"/>
      <c r="H122" s="40"/>
      <c r="I122" s="235"/>
      <c r="J122" s="40"/>
      <c r="K122" s="40"/>
      <c r="L122" s="44"/>
      <c r="M122" s="238"/>
      <c r="N122" s="239"/>
      <c r="O122" s="240"/>
      <c r="P122" s="240"/>
      <c r="Q122" s="240"/>
      <c r="R122" s="240"/>
      <c r="S122" s="240"/>
      <c r="T122" s="241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145</v>
      </c>
      <c r="AU122" s="17" t="s">
        <v>86</v>
      </c>
    </row>
    <row r="123" s="2" customFormat="1" ht="6.96" customHeight="1">
      <c r="A123" s="38"/>
      <c r="B123" s="66"/>
      <c r="C123" s="67"/>
      <c r="D123" s="67"/>
      <c r="E123" s="67"/>
      <c r="F123" s="67"/>
      <c r="G123" s="67"/>
      <c r="H123" s="67"/>
      <c r="I123" s="67"/>
      <c r="J123" s="67"/>
      <c r="K123" s="67"/>
      <c r="L123" s="44"/>
      <c r="M123" s="38"/>
      <c r="O123" s="38"/>
      <c r="P123" s="38"/>
      <c r="Q123" s="38"/>
      <c r="R123" s="38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</sheetData>
  <sheetProtection sheet="1" autoFilter="0" formatColumns="0" formatRows="0" objects="1" scenarios="1" spinCount="100000" saltValue="by2f9oaeZMny0YBJhb2SpAUsY1j8GsmrEAixCR3keQRh8DliJGuIdKmtVHW/f1mc4QG35Z8ccKjbflAI7DG3yA==" hashValue="NWiR0TcIJkLIl4OpeMjkog6EVfo4eg4v+jAu8Yx+DabVsGHdHLnSmOtJf6sT6CvqWI3XWALWsmU+ELQlkbs3Xw==" algorithmName="SHA-512" password="DF47"/>
  <autoFilter ref="C117:K122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hidden="1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hidden="1" s="1" customFormat="1" ht="24.96" customHeight="1">
      <c r="B4" s="20"/>
      <c r="D4" s="138" t="s">
        <v>108</v>
      </c>
      <c r="L4" s="20"/>
      <c r="M4" s="139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0" t="s">
        <v>16</v>
      </c>
      <c r="L6" s="20"/>
    </row>
    <row r="7" hidden="1" s="1" customFormat="1" ht="16.5" customHeight="1">
      <c r="B7" s="20"/>
      <c r="E7" s="141" t="str">
        <f>'Rekapitulace stavby'!K6</f>
        <v>Záchlumí - cesta od Valachu do České Rybné</v>
      </c>
      <c r="F7" s="140"/>
      <c r="G7" s="140"/>
      <c r="H7" s="140"/>
      <c r="L7" s="20"/>
    </row>
    <row r="8" hidden="1" s="2" customFormat="1" ht="12" customHeight="1">
      <c r="A8" s="38"/>
      <c r="B8" s="44"/>
      <c r="C8" s="38"/>
      <c r="D8" s="140" t="s">
        <v>109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42" t="s">
        <v>199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23. 3. 2023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3" t="s">
        <v>111</v>
      </c>
      <c r="F21" s="38"/>
      <c r="G21" s="38"/>
      <c r="H21" s="38"/>
      <c r="I21" s="140" t="s">
        <v>26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ROUND(J125,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ROUND((SUM(BE125:BE321)),  2)</f>
        <v>0</v>
      </c>
      <c r="G33" s="38"/>
      <c r="H33" s="38"/>
      <c r="I33" s="155">
        <v>0.20999999999999999</v>
      </c>
      <c r="J33" s="154">
        <f>ROUND(((SUM(BE125:BE321))*I33),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0" t="s">
        <v>42</v>
      </c>
      <c r="F34" s="154">
        <f>ROUND((SUM(BF125:BF321)),  2)</f>
        <v>0</v>
      </c>
      <c r="G34" s="38"/>
      <c r="H34" s="38"/>
      <c r="I34" s="155">
        <v>0.14999999999999999</v>
      </c>
      <c r="J34" s="154">
        <f>ROUND(((SUM(BF125:BF321))*I34),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ROUND((SUM(BG125:BG321)),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ROUND((SUM(BH125:BH321)),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ROUND((SUM(BI125:BI321)),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112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74" t="str">
        <f>E7</f>
        <v>Záchlumí - cesta od Valachu do České Rybné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109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SO 101.1 - Komunikace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23. 3. 2023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>IDProjekt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5" t="s">
        <v>113</v>
      </c>
      <c r="D94" s="176"/>
      <c r="E94" s="176"/>
      <c r="F94" s="176"/>
      <c r="G94" s="176"/>
      <c r="H94" s="176"/>
      <c r="I94" s="176"/>
      <c r="J94" s="177" t="s">
        <v>114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8" t="s">
        <v>115</v>
      </c>
      <c r="D96" s="40"/>
      <c r="E96" s="40"/>
      <c r="F96" s="40"/>
      <c r="G96" s="40"/>
      <c r="H96" s="40"/>
      <c r="I96" s="40"/>
      <c r="J96" s="110">
        <f>J125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116</v>
      </c>
    </row>
    <row r="97" hidden="1" s="9" customFormat="1" ht="24.96" customHeight="1">
      <c r="A97" s="9"/>
      <c r="B97" s="179"/>
      <c r="C97" s="180"/>
      <c r="D97" s="181" t="s">
        <v>200</v>
      </c>
      <c r="E97" s="182"/>
      <c r="F97" s="182"/>
      <c r="G97" s="182"/>
      <c r="H97" s="182"/>
      <c r="I97" s="182"/>
      <c r="J97" s="183">
        <f>J126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201</v>
      </c>
      <c r="E98" s="188"/>
      <c r="F98" s="188"/>
      <c r="G98" s="188"/>
      <c r="H98" s="188"/>
      <c r="I98" s="188"/>
      <c r="J98" s="189">
        <f>J127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5"/>
      <c r="C99" s="186"/>
      <c r="D99" s="187" t="s">
        <v>202</v>
      </c>
      <c r="E99" s="188"/>
      <c r="F99" s="188"/>
      <c r="G99" s="188"/>
      <c r="H99" s="188"/>
      <c r="I99" s="188"/>
      <c r="J99" s="189">
        <f>J207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5"/>
      <c r="C100" s="186"/>
      <c r="D100" s="187" t="s">
        <v>203</v>
      </c>
      <c r="E100" s="188"/>
      <c r="F100" s="188"/>
      <c r="G100" s="188"/>
      <c r="H100" s="188"/>
      <c r="I100" s="188"/>
      <c r="J100" s="189">
        <f>J225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5"/>
      <c r="C101" s="186"/>
      <c r="D101" s="187" t="s">
        <v>204</v>
      </c>
      <c r="E101" s="188"/>
      <c r="F101" s="188"/>
      <c r="G101" s="188"/>
      <c r="H101" s="188"/>
      <c r="I101" s="188"/>
      <c r="J101" s="189">
        <f>J234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5"/>
      <c r="C102" s="186"/>
      <c r="D102" s="187" t="s">
        <v>205</v>
      </c>
      <c r="E102" s="188"/>
      <c r="F102" s="188"/>
      <c r="G102" s="188"/>
      <c r="H102" s="188"/>
      <c r="I102" s="188"/>
      <c r="J102" s="189">
        <f>J259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5"/>
      <c r="C103" s="186"/>
      <c r="D103" s="187" t="s">
        <v>206</v>
      </c>
      <c r="E103" s="188"/>
      <c r="F103" s="188"/>
      <c r="G103" s="188"/>
      <c r="H103" s="188"/>
      <c r="I103" s="188"/>
      <c r="J103" s="189">
        <f>J271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85"/>
      <c r="C104" s="186"/>
      <c r="D104" s="187" t="s">
        <v>207</v>
      </c>
      <c r="E104" s="188"/>
      <c r="F104" s="188"/>
      <c r="G104" s="188"/>
      <c r="H104" s="188"/>
      <c r="I104" s="188"/>
      <c r="J104" s="189">
        <f>J302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85"/>
      <c r="C105" s="186"/>
      <c r="D105" s="187" t="s">
        <v>208</v>
      </c>
      <c r="E105" s="188"/>
      <c r="F105" s="188"/>
      <c r="G105" s="188"/>
      <c r="H105" s="188"/>
      <c r="I105" s="188"/>
      <c r="J105" s="189">
        <f>J320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hidden="1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hidden="1"/>
    <row r="109" hidden="1"/>
    <row r="110" hidden="1"/>
    <row r="111" s="2" customFormat="1" ht="6.96" customHeight="1">
      <c r="A111" s="38"/>
      <c r="B111" s="68"/>
      <c r="C111" s="69"/>
      <c r="D111" s="69"/>
      <c r="E111" s="69"/>
      <c r="F111" s="69"/>
      <c r="G111" s="69"/>
      <c r="H111" s="69"/>
      <c r="I111" s="69"/>
      <c r="J111" s="69"/>
      <c r="K111" s="69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120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174" t="str">
        <f>E7</f>
        <v>Záchlumí - cesta od Valachu do České Rybné</v>
      </c>
      <c r="F115" s="32"/>
      <c r="G115" s="32"/>
      <c r="H115" s="32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109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6" t="str">
        <f>E9</f>
        <v>SO 101.1 - Komunikace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F12</f>
        <v xml:space="preserve"> </v>
      </c>
      <c r="G119" s="40"/>
      <c r="H119" s="40"/>
      <c r="I119" s="32" t="s">
        <v>22</v>
      </c>
      <c r="J119" s="79" t="str">
        <f>IF(J12="","",J12)</f>
        <v>23. 3. 2023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24</v>
      </c>
      <c r="D121" s="40"/>
      <c r="E121" s="40"/>
      <c r="F121" s="27" t="str">
        <f>E15</f>
        <v xml:space="preserve"> </v>
      </c>
      <c r="G121" s="40"/>
      <c r="H121" s="40"/>
      <c r="I121" s="32" t="s">
        <v>29</v>
      </c>
      <c r="J121" s="36" t="str">
        <f>E21</f>
        <v>IDProjekt s.r.o.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27</v>
      </c>
      <c r="D122" s="40"/>
      <c r="E122" s="40"/>
      <c r="F122" s="27" t="str">
        <f>IF(E18="","",E18)</f>
        <v>Vyplň údaj</v>
      </c>
      <c r="G122" s="40"/>
      <c r="H122" s="40"/>
      <c r="I122" s="32" t="s">
        <v>34</v>
      </c>
      <c r="J122" s="36" t="str">
        <f>E24</f>
        <v xml:space="preserve"> 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191"/>
      <c r="B124" s="192"/>
      <c r="C124" s="193" t="s">
        <v>121</v>
      </c>
      <c r="D124" s="194" t="s">
        <v>61</v>
      </c>
      <c r="E124" s="194" t="s">
        <v>57</v>
      </c>
      <c r="F124" s="194" t="s">
        <v>58</v>
      </c>
      <c r="G124" s="194" t="s">
        <v>122</v>
      </c>
      <c r="H124" s="194" t="s">
        <v>123</v>
      </c>
      <c r="I124" s="194" t="s">
        <v>124</v>
      </c>
      <c r="J124" s="195" t="s">
        <v>114</v>
      </c>
      <c r="K124" s="196" t="s">
        <v>125</v>
      </c>
      <c r="L124" s="197"/>
      <c r="M124" s="100" t="s">
        <v>1</v>
      </c>
      <c r="N124" s="101" t="s">
        <v>40</v>
      </c>
      <c r="O124" s="101" t="s">
        <v>126</v>
      </c>
      <c r="P124" s="101" t="s">
        <v>127</v>
      </c>
      <c r="Q124" s="101" t="s">
        <v>128</v>
      </c>
      <c r="R124" s="101" t="s">
        <v>129</v>
      </c>
      <c r="S124" s="101" t="s">
        <v>130</v>
      </c>
      <c r="T124" s="102" t="s">
        <v>131</v>
      </c>
      <c r="U124" s="191"/>
      <c r="V124" s="191"/>
      <c r="W124" s="191"/>
      <c r="X124" s="191"/>
      <c r="Y124" s="191"/>
      <c r="Z124" s="191"/>
      <c r="AA124" s="191"/>
      <c r="AB124" s="191"/>
      <c r="AC124" s="191"/>
      <c r="AD124" s="191"/>
      <c r="AE124" s="191"/>
    </row>
    <row r="125" s="2" customFormat="1" ht="22.8" customHeight="1">
      <c r="A125" s="38"/>
      <c r="B125" s="39"/>
      <c r="C125" s="107" t="s">
        <v>132</v>
      </c>
      <c r="D125" s="40"/>
      <c r="E125" s="40"/>
      <c r="F125" s="40"/>
      <c r="G125" s="40"/>
      <c r="H125" s="40"/>
      <c r="I125" s="40"/>
      <c r="J125" s="198">
        <f>BK125</f>
        <v>0</v>
      </c>
      <c r="K125" s="40"/>
      <c r="L125" s="44"/>
      <c r="M125" s="103"/>
      <c r="N125" s="199"/>
      <c r="O125" s="104"/>
      <c r="P125" s="200">
        <f>P126</f>
        <v>0</v>
      </c>
      <c r="Q125" s="104"/>
      <c r="R125" s="200">
        <f>R126</f>
        <v>4164.4996521499997</v>
      </c>
      <c r="S125" s="104"/>
      <c r="T125" s="201">
        <f>T126</f>
        <v>6894.4014999999999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75</v>
      </c>
      <c r="AU125" s="17" t="s">
        <v>116</v>
      </c>
      <c r="BK125" s="202">
        <f>BK126</f>
        <v>0</v>
      </c>
    </row>
    <row r="126" s="12" customFormat="1" ht="25.92" customHeight="1">
      <c r="A126" s="12"/>
      <c r="B126" s="203"/>
      <c r="C126" s="204"/>
      <c r="D126" s="205" t="s">
        <v>75</v>
      </c>
      <c r="E126" s="206" t="s">
        <v>209</v>
      </c>
      <c r="F126" s="206" t="s">
        <v>210</v>
      </c>
      <c r="G126" s="204"/>
      <c r="H126" s="204"/>
      <c r="I126" s="207"/>
      <c r="J126" s="208">
        <f>BK126</f>
        <v>0</v>
      </c>
      <c r="K126" s="204"/>
      <c r="L126" s="209"/>
      <c r="M126" s="210"/>
      <c r="N126" s="211"/>
      <c r="O126" s="211"/>
      <c r="P126" s="212">
        <f>P127+P207+P225+P234+P259+P271+P302+P320</f>
        <v>0</v>
      </c>
      <c r="Q126" s="211"/>
      <c r="R126" s="212">
        <f>R127+R207+R225+R234+R259+R271+R302+R320</f>
        <v>4164.4996521499997</v>
      </c>
      <c r="S126" s="211"/>
      <c r="T126" s="213">
        <f>T127+T207+T225+T234+T259+T271+T302+T320</f>
        <v>6894.4014999999999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84</v>
      </c>
      <c r="AT126" s="215" t="s">
        <v>75</v>
      </c>
      <c r="AU126" s="215" t="s">
        <v>76</v>
      </c>
      <c r="AY126" s="214" t="s">
        <v>136</v>
      </c>
      <c r="BK126" s="216">
        <f>BK127+BK207+BK225+BK234+BK259+BK271+BK302+BK320</f>
        <v>0</v>
      </c>
    </row>
    <row r="127" s="12" customFormat="1" ht="22.8" customHeight="1">
      <c r="A127" s="12"/>
      <c r="B127" s="203"/>
      <c r="C127" s="204"/>
      <c r="D127" s="205" t="s">
        <v>75</v>
      </c>
      <c r="E127" s="217" t="s">
        <v>84</v>
      </c>
      <c r="F127" s="217" t="s">
        <v>211</v>
      </c>
      <c r="G127" s="204"/>
      <c r="H127" s="204"/>
      <c r="I127" s="207"/>
      <c r="J127" s="218">
        <f>BK127</f>
        <v>0</v>
      </c>
      <c r="K127" s="204"/>
      <c r="L127" s="209"/>
      <c r="M127" s="210"/>
      <c r="N127" s="211"/>
      <c r="O127" s="211"/>
      <c r="P127" s="212">
        <f>SUM(P128:P206)</f>
        <v>0</v>
      </c>
      <c r="Q127" s="211"/>
      <c r="R127" s="212">
        <f>SUM(R128:R206)</f>
        <v>3092.7847400000001</v>
      </c>
      <c r="S127" s="211"/>
      <c r="T127" s="213">
        <f>SUM(T128:T206)</f>
        <v>6885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84</v>
      </c>
      <c r="AT127" s="215" t="s">
        <v>75</v>
      </c>
      <c r="AU127" s="215" t="s">
        <v>84</v>
      </c>
      <c r="AY127" s="214" t="s">
        <v>136</v>
      </c>
      <c r="BK127" s="216">
        <f>SUM(BK128:BK206)</f>
        <v>0</v>
      </c>
    </row>
    <row r="128" s="2" customFormat="1" ht="49.05" customHeight="1">
      <c r="A128" s="38"/>
      <c r="B128" s="39"/>
      <c r="C128" s="219" t="s">
        <v>84</v>
      </c>
      <c r="D128" s="219" t="s">
        <v>139</v>
      </c>
      <c r="E128" s="220" t="s">
        <v>212</v>
      </c>
      <c r="F128" s="221" t="s">
        <v>213</v>
      </c>
      <c r="G128" s="222" t="s">
        <v>214</v>
      </c>
      <c r="H128" s="223">
        <v>20</v>
      </c>
      <c r="I128" s="224"/>
      <c r="J128" s="225">
        <f>ROUND(I128*H128,2)</f>
        <v>0</v>
      </c>
      <c r="K128" s="226"/>
      <c r="L128" s="44"/>
      <c r="M128" s="227" t="s">
        <v>1</v>
      </c>
      <c r="N128" s="228" t="s">
        <v>41</v>
      </c>
      <c r="O128" s="91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1" t="s">
        <v>156</v>
      </c>
      <c r="AT128" s="231" t="s">
        <v>139</v>
      </c>
      <c r="AU128" s="231" t="s">
        <v>86</v>
      </c>
      <c r="AY128" s="17" t="s">
        <v>136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7" t="s">
        <v>84</v>
      </c>
      <c r="BK128" s="232">
        <f>ROUND(I128*H128,2)</f>
        <v>0</v>
      </c>
      <c r="BL128" s="17" t="s">
        <v>156</v>
      </c>
      <c r="BM128" s="231" t="s">
        <v>215</v>
      </c>
    </row>
    <row r="129" s="2" customFormat="1">
      <c r="A129" s="38"/>
      <c r="B129" s="39"/>
      <c r="C129" s="40"/>
      <c r="D129" s="233" t="s">
        <v>145</v>
      </c>
      <c r="E129" s="40"/>
      <c r="F129" s="234" t="s">
        <v>216</v>
      </c>
      <c r="G129" s="40"/>
      <c r="H129" s="40"/>
      <c r="I129" s="235"/>
      <c r="J129" s="40"/>
      <c r="K129" s="40"/>
      <c r="L129" s="44"/>
      <c r="M129" s="236"/>
      <c r="N129" s="237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145</v>
      </c>
      <c r="AU129" s="17" t="s">
        <v>86</v>
      </c>
    </row>
    <row r="130" s="2" customFormat="1" ht="33" customHeight="1">
      <c r="A130" s="38"/>
      <c r="B130" s="39"/>
      <c r="C130" s="219" t="s">
        <v>86</v>
      </c>
      <c r="D130" s="219" t="s">
        <v>139</v>
      </c>
      <c r="E130" s="220" t="s">
        <v>217</v>
      </c>
      <c r="F130" s="221" t="s">
        <v>218</v>
      </c>
      <c r="G130" s="222" t="s">
        <v>219</v>
      </c>
      <c r="H130" s="223">
        <v>44</v>
      </c>
      <c r="I130" s="224"/>
      <c r="J130" s="225">
        <f>ROUND(I130*H130,2)</f>
        <v>0</v>
      </c>
      <c r="K130" s="226"/>
      <c r="L130" s="44"/>
      <c r="M130" s="227" t="s">
        <v>1</v>
      </c>
      <c r="N130" s="228" t="s">
        <v>41</v>
      </c>
      <c r="O130" s="91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156</v>
      </c>
      <c r="AT130" s="231" t="s">
        <v>139</v>
      </c>
      <c r="AU130" s="231" t="s">
        <v>86</v>
      </c>
      <c r="AY130" s="17" t="s">
        <v>136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84</v>
      </c>
      <c r="BK130" s="232">
        <f>ROUND(I130*H130,2)</f>
        <v>0</v>
      </c>
      <c r="BL130" s="17" t="s">
        <v>156</v>
      </c>
      <c r="BM130" s="231" t="s">
        <v>220</v>
      </c>
    </row>
    <row r="131" s="2" customFormat="1" ht="37.8" customHeight="1">
      <c r="A131" s="38"/>
      <c r="B131" s="39"/>
      <c r="C131" s="219" t="s">
        <v>151</v>
      </c>
      <c r="D131" s="219" t="s">
        <v>139</v>
      </c>
      <c r="E131" s="220" t="s">
        <v>221</v>
      </c>
      <c r="F131" s="221" t="s">
        <v>222</v>
      </c>
      <c r="G131" s="222" t="s">
        <v>219</v>
      </c>
      <c r="H131" s="223">
        <v>44</v>
      </c>
      <c r="I131" s="224"/>
      <c r="J131" s="225">
        <f>ROUND(I131*H131,2)</f>
        <v>0</v>
      </c>
      <c r="K131" s="226"/>
      <c r="L131" s="44"/>
      <c r="M131" s="227" t="s">
        <v>1</v>
      </c>
      <c r="N131" s="228" t="s">
        <v>41</v>
      </c>
      <c r="O131" s="91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156</v>
      </c>
      <c r="AT131" s="231" t="s">
        <v>139</v>
      </c>
      <c r="AU131" s="231" t="s">
        <v>86</v>
      </c>
      <c r="AY131" s="17" t="s">
        <v>136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84</v>
      </c>
      <c r="BK131" s="232">
        <f>ROUND(I131*H131,2)</f>
        <v>0</v>
      </c>
      <c r="BL131" s="17" t="s">
        <v>156</v>
      </c>
      <c r="BM131" s="231" t="s">
        <v>223</v>
      </c>
    </row>
    <row r="132" s="2" customFormat="1" ht="66.75" customHeight="1">
      <c r="A132" s="38"/>
      <c r="B132" s="39"/>
      <c r="C132" s="219" t="s">
        <v>156</v>
      </c>
      <c r="D132" s="219" t="s">
        <v>139</v>
      </c>
      <c r="E132" s="220" t="s">
        <v>224</v>
      </c>
      <c r="F132" s="221" t="s">
        <v>225</v>
      </c>
      <c r="G132" s="222" t="s">
        <v>214</v>
      </c>
      <c r="H132" s="223">
        <v>9180</v>
      </c>
      <c r="I132" s="224"/>
      <c r="J132" s="225">
        <f>ROUND(I132*H132,2)</f>
        <v>0</v>
      </c>
      <c r="K132" s="226"/>
      <c r="L132" s="44"/>
      <c r="M132" s="227" t="s">
        <v>1</v>
      </c>
      <c r="N132" s="228" t="s">
        <v>41</v>
      </c>
      <c r="O132" s="91"/>
      <c r="P132" s="229">
        <f>O132*H132</f>
        <v>0</v>
      </c>
      <c r="Q132" s="229">
        <v>0</v>
      </c>
      <c r="R132" s="229">
        <f>Q132*H132</f>
        <v>0</v>
      </c>
      <c r="S132" s="229">
        <v>0.75</v>
      </c>
      <c r="T132" s="230">
        <f>S132*H132</f>
        <v>6885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1" t="s">
        <v>156</v>
      </c>
      <c r="AT132" s="231" t="s">
        <v>139</v>
      </c>
      <c r="AU132" s="231" t="s">
        <v>86</v>
      </c>
      <c r="AY132" s="17" t="s">
        <v>136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7" t="s">
        <v>84</v>
      </c>
      <c r="BK132" s="232">
        <f>ROUND(I132*H132,2)</f>
        <v>0</v>
      </c>
      <c r="BL132" s="17" t="s">
        <v>156</v>
      </c>
      <c r="BM132" s="231" t="s">
        <v>226</v>
      </c>
    </row>
    <row r="133" s="2" customFormat="1">
      <c r="A133" s="38"/>
      <c r="B133" s="39"/>
      <c r="C133" s="40"/>
      <c r="D133" s="233" t="s">
        <v>145</v>
      </c>
      <c r="E133" s="40"/>
      <c r="F133" s="234" t="s">
        <v>227</v>
      </c>
      <c r="G133" s="40"/>
      <c r="H133" s="40"/>
      <c r="I133" s="235"/>
      <c r="J133" s="40"/>
      <c r="K133" s="40"/>
      <c r="L133" s="44"/>
      <c r="M133" s="236"/>
      <c r="N133" s="237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145</v>
      </c>
      <c r="AU133" s="17" t="s">
        <v>86</v>
      </c>
    </row>
    <row r="134" s="2" customFormat="1" ht="24.15" customHeight="1">
      <c r="A134" s="38"/>
      <c r="B134" s="39"/>
      <c r="C134" s="219" t="s">
        <v>135</v>
      </c>
      <c r="D134" s="219" t="s">
        <v>139</v>
      </c>
      <c r="E134" s="220" t="s">
        <v>228</v>
      </c>
      <c r="F134" s="221" t="s">
        <v>229</v>
      </c>
      <c r="G134" s="222" t="s">
        <v>214</v>
      </c>
      <c r="H134" s="223">
        <v>6872</v>
      </c>
      <c r="I134" s="224"/>
      <c r="J134" s="225">
        <f>ROUND(I134*H134,2)</f>
        <v>0</v>
      </c>
      <c r="K134" s="226"/>
      <c r="L134" s="44"/>
      <c r="M134" s="227" t="s">
        <v>1</v>
      </c>
      <c r="N134" s="228" t="s">
        <v>41</v>
      </c>
      <c r="O134" s="91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156</v>
      </c>
      <c r="AT134" s="231" t="s">
        <v>139</v>
      </c>
      <c r="AU134" s="231" t="s">
        <v>86</v>
      </c>
      <c r="AY134" s="17" t="s">
        <v>136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84</v>
      </c>
      <c r="BK134" s="232">
        <f>ROUND(I134*H134,2)</f>
        <v>0</v>
      </c>
      <c r="BL134" s="17" t="s">
        <v>156</v>
      </c>
      <c r="BM134" s="231" t="s">
        <v>230</v>
      </c>
    </row>
    <row r="135" s="2" customFormat="1">
      <c r="A135" s="38"/>
      <c r="B135" s="39"/>
      <c r="C135" s="40"/>
      <c r="D135" s="233" t="s">
        <v>145</v>
      </c>
      <c r="E135" s="40"/>
      <c r="F135" s="234" t="s">
        <v>231</v>
      </c>
      <c r="G135" s="40"/>
      <c r="H135" s="40"/>
      <c r="I135" s="235"/>
      <c r="J135" s="40"/>
      <c r="K135" s="40"/>
      <c r="L135" s="44"/>
      <c r="M135" s="236"/>
      <c r="N135" s="237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145</v>
      </c>
      <c r="AU135" s="17" t="s">
        <v>86</v>
      </c>
    </row>
    <row r="136" s="2" customFormat="1" ht="33" customHeight="1">
      <c r="A136" s="38"/>
      <c r="B136" s="39"/>
      <c r="C136" s="219" t="s">
        <v>165</v>
      </c>
      <c r="D136" s="219" t="s">
        <v>139</v>
      </c>
      <c r="E136" s="220" t="s">
        <v>232</v>
      </c>
      <c r="F136" s="221" t="s">
        <v>233</v>
      </c>
      <c r="G136" s="222" t="s">
        <v>234</v>
      </c>
      <c r="H136" s="223">
        <v>4260</v>
      </c>
      <c r="I136" s="224"/>
      <c r="J136" s="225">
        <f>ROUND(I136*H136,2)</f>
        <v>0</v>
      </c>
      <c r="K136" s="226"/>
      <c r="L136" s="44"/>
      <c r="M136" s="227" t="s">
        <v>1</v>
      </c>
      <c r="N136" s="228" t="s">
        <v>41</v>
      </c>
      <c r="O136" s="91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156</v>
      </c>
      <c r="AT136" s="231" t="s">
        <v>139</v>
      </c>
      <c r="AU136" s="231" t="s">
        <v>86</v>
      </c>
      <c r="AY136" s="17" t="s">
        <v>136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7" t="s">
        <v>84</v>
      </c>
      <c r="BK136" s="232">
        <f>ROUND(I136*H136,2)</f>
        <v>0</v>
      </c>
      <c r="BL136" s="17" t="s">
        <v>156</v>
      </c>
      <c r="BM136" s="231" t="s">
        <v>235</v>
      </c>
    </row>
    <row r="137" s="2" customFormat="1">
      <c r="A137" s="38"/>
      <c r="B137" s="39"/>
      <c r="C137" s="40"/>
      <c r="D137" s="233" t="s">
        <v>145</v>
      </c>
      <c r="E137" s="40"/>
      <c r="F137" s="234" t="s">
        <v>236</v>
      </c>
      <c r="G137" s="40"/>
      <c r="H137" s="40"/>
      <c r="I137" s="235"/>
      <c r="J137" s="40"/>
      <c r="K137" s="40"/>
      <c r="L137" s="44"/>
      <c r="M137" s="236"/>
      <c r="N137" s="237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145</v>
      </c>
      <c r="AU137" s="17" t="s">
        <v>86</v>
      </c>
    </row>
    <row r="138" s="2" customFormat="1" ht="44.25" customHeight="1">
      <c r="A138" s="38"/>
      <c r="B138" s="39"/>
      <c r="C138" s="219" t="s">
        <v>170</v>
      </c>
      <c r="D138" s="219" t="s">
        <v>139</v>
      </c>
      <c r="E138" s="220" t="s">
        <v>237</v>
      </c>
      <c r="F138" s="221" t="s">
        <v>238</v>
      </c>
      <c r="G138" s="222" t="s">
        <v>234</v>
      </c>
      <c r="H138" s="223">
        <v>1300.6500000000001</v>
      </c>
      <c r="I138" s="224"/>
      <c r="J138" s="225">
        <f>ROUND(I138*H138,2)</f>
        <v>0</v>
      </c>
      <c r="K138" s="226"/>
      <c r="L138" s="44"/>
      <c r="M138" s="227" t="s">
        <v>1</v>
      </c>
      <c r="N138" s="228" t="s">
        <v>41</v>
      </c>
      <c r="O138" s="91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1" t="s">
        <v>156</v>
      </c>
      <c r="AT138" s="231" t="s">
        <v>139</v>
      </c>
      <c r="AU138" s="231" t="s">
        <v>86</v>
      </c>
      <c r="AY138" s="17" t="s">
        <v>136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7" t="s">
        <v>84</v>
      </c>
      <c r="BK138" s="232">
        <f>ROUND(I138*H138,2)</f>
        <v>0</v>
      </c>
      <c r="BL138" s="17" t="s">
        <v>156</v>
      </c>
      <c r="BM138" s="231" t="s">
        <v>239</v>
      </c>
    </row>
    <row r="139" s="2" customFormat="1">
      <c r="A139" s="38"/>
      <c r="B139" s="39"/>
      <c r="C139" s="40"/>
      <c r="D139" s="233" t="s">
        <v>145</v>
      </c>
      <c r="E139" s="40"/>
      <c r="F139" s="234" t="s">
        <v>240</v>
      </c>
      <c r="G139" s="40"/>
      <c r="H139" s="40"/>
      <c r="I139" s="235"/>
      <c r="J139" s="40"/>
      <c r="K139" s="40"/>
      <c r="L139" s="44"/>
      <c r="M139" s="236"/>
      <c r="N139" s="237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145</v>
      </c>
      <c r="AU139" s="17" t="s">
        <v>86</v>
      </c>
    </row>
    <row r="140" s="13" customFormat="1">
      <c r="A140" s="13"/>
      <c r="B140" s="242"/>
      <c r="C140" s="243"/>
      <c r="D140" s="233" t="s">
        <v>241</v>
      </c>
      <c r="E140" s="244" t="s">
        <v>1</v>
      </c>
      <c r="F140" s="245" t="s">
        <v>242</v>
      </c>
      <c r="G140" s="243"/>
      <c r="H140" s="246">
        <v>1300.6500000000001</v>
      </c>
      <c r="I140" s="247"/>
      <c r="J140" s="243"/>
      <c r="K140" s="243"/>
      <c r="L140" s="248"/>
      <c r="M140" s="249"/>
      <c r="N140" s="250"/>
      <c r="O140" s="250"/>
      <c r="P140" s="250"/>
      <c r="Q140" s="250"/>
      <c r="R140" s="250"/>
      <c r="S140" s="250"/>
      <c r="T140" s="25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2" t="s">
        <v>241</v>
      </c>
      <c r="AU140" s="252" t="s">
        <v>86</v>
      </c>
      <c r="AV140" s="13" t="s">
        <v>86</v>
      </c>
      <c r="AW140" s="13" t="s">
        <v>33</v>
      </c>
      <c r="AX140" s="13" t="s">
        <v>84</v>
      </c>
      <c r="AY140" s="252" t="s">
        <v>136</v>
      </c>
    </row>
    <row r="141" s="2" customFormat="1" ht="44.25" customHeight="1">
      <c r="A141" s="38"/>
      <c r="B141" s="39"/>
      <c r="C141" s="219" t="s">
        <v>175</v>
      </c>
      <c r="D141" s="219" t="s">
        <v>139</v>
      </c>
      <c r="E141" s="220" t="s">
        <v>243</v>
      </c>
      <c r="F141" s="221" t="s">
        <v>244</v>
      </c>
      <c r="G141" s="222" t="s">
        <v>234</v>
      </c>
      <c r="H141" s="223">
        <v>2.2320000000000002</v>
      </c>
      <c r="I141" s="224"/>
      <c r="J141" s="225">
        <f>ROUND(I141*H141,2)</f>
        <v>0</v>
      </c>
      <c r="K141" s="226"/>
      <c r="L141" s="44"/>
      <c r="M141" s="227" t="s">
        <v>1</v>
      </c>
      <c r="N141" s="228" t="s">
        <v>41</v>
      </c>
      <c r="O141" s="91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1" t="s">
        <v>156</v>
      </c>
      <c r="AT141" s="231" t="s">
        <v>139</v>
      </c>
      <c r="AU141" s="231" t="s">
        <v>86</v>
      </c>
      <c r="AY141" s="17" t="s">
        <v>136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7" t="s">
        <v>84</v>
      </c>
      <c r="BK141" s="232">
        <f>ROUND(I141*H141,2)</f>
        <v>0</v>
      </c>
      <c r="BL141" s="17" t="s">
        <v>156</v>
      </c>
      <c r="BM141" s="231" t="s">
        <v>245</v>
      </c>
    </row>
    <row r="142" s="2" customFormat="1">
      <c r="A142" s="38"/>
      <c r="B142" s="39"/>
      <c r="C142" s="40"/>
      <c r="D142" s="233" t="s">
        <v>145</v>
      </c>
      <c r="E142" s="40"/>
      <c r="F142" s="234" t="s">
        <v>246</v>
      </c>
      <c r="G142" s="40"/>
      <c r="H142" s="40"/>
      <c r="I142" s="235"/>
      <c r="J142" s="40"/>
      <c r="K142" s="40"/>
      <c r="L142" s="44"/>
      <c r="M142" s="236"/>
      <c r="N142" s="237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145</v>
      </c>
      <c r="AU142" s="17" t="s">
        <v>86</v>
      </c>
    </row>
    <row r="143" s="13" customFormat="1">
      <c r="A143" s="13"/>
      <c r="B143" s="242"/>
      <c r="C143" s="243"/>
      <c r="D143" s="233" t="s">
        <v>241</v>
      </c>
      <c r="E143" s="244" t="s">
        <v>1</v>
      </c>
      <c r="F143" s="245" t="s">
        <v>247</v>
      </c>
      <c r="G143" s="243"/>
      <c r="H143" s="246">
        <v>2.2320000000000002</v>
      </c>
      <c r="I143" s="247"/>
      <c r="J143" s="243"/>
      <c r="K143" s="243"/>
      <c r="L143" s="248"/>
      <c r="M143" s="249"/>
      <c r="N143" s="250"/>
      <c r="O143" s="250"/>
      <c r="P143" s="250"/>
      <c r="Q143" s="250"/>
      <c r="R143" s="250"/>
      <c r="S143" s="250"/>
      <c r="T143" s="25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2" t="s">
        <v>241</v>
      </c>
      <c r="AU143" s="252" t="s">
        <v>86</v>
      </c>
      <c r="AV143" s="13" t="s">
        <v>86</v>
      </c>
      <c r="AW143" s="13" t="s">
        <v>33</v>
      </c>
      <c r="AX143" s="13" t="s">
        <v>84</v>
      </c>
      <c r="AY143" s="252" t="s">
        <v>136</v>
      </c>
    </row>
    <row r="144" s="2" customFormat="1" ht="44.25" customHeight="1">
      <c r="A144" s="38"/>
      <c r="B144" s="39"/>
      <c r="C144" s="219" t="s">
        <v>180</v>
      </c>
      <c r="D144" s="219" t="s">
        <v>139</v>
      </c>
      <c r="E144" s="220" t="s">
        <v>248</v>
      </c>
      <c r="F144" s="221" t="s">
        <v>244</v>
      </c>
      <c r="G144" s="222" t="s">
        <v>234</v>
      </c>
      <c r="H144" s="223">
        <v>18</v>
      </c>
      <c r="I144" s="224"/>
      <c r="J144" s="225">
        <f>ROUND(I144*H144,2)</f>
        <v>0</v>
      </c>
      <c r="K144" s="226"/>
      <c r="L144" s="44"/>
      <c r="M144" s="227" t="s">
        <v>1</v>
      </c>
      <c r="N144" s="228" t="s">
        <v>41</v>
      </c>
      <c r="O144" s="91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1" t="s">
        <v>156</v>
      </c>
      <c r="AT144" s="231" t="s">
        <v>139</v>
      </c>
      <c r="AU144" s="231" t="s">
        <v>86</v>
      </c>
      <c r="AY144" s="17" t="s">
        <v>136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7" t="s">
        <v>84</v>
      </c>
      <c r="BK144" s="232">
        <f>ROUND(I144*H144,2)</f>
        <v>0</v>
      </c>
      <c r="BL144" s="17" t="s">
        <v>156</v>
      </c>
      <c r="BM144" s="231" t="s">
        <v>249</v>
      </c>
    </row>
    <row r="145" s="2" customFormat="1">
      <c r="A145" s="38"/>
      <c r="B145" s="39"/>
      <c r="C145" s="40"/>
      <c r="D145" s="233" t="s">
        <v>145</v>
      </c>
      <c r="E145" s="40"/>
      <c r="F145" s="234" t="s">
        <v>250</v>
      </c>
      <c r="G145" s="40"/>
      <c r="H145" s="40"/>
      <c r="I145" s="235"/>
      <c r="J145" s="40"/>
      <c r="K145" s="40"/>
      <c r="L145" s="44"/>
      <c r="M145" s="236"/>
      <c r="N145" s="237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145</v>
      </c>
      <c r="AU145" s="17" t="s">
        <v>86</v>
      </c>
    </row>
    <row r="146" s="2" customFormat="1" ht="49.05" customHeight="1">
      <c r="A146" s="38"/>
      <c r="B146" s="39"/>
      <c r="C146" s="219" t="s">
        <v>187</v>
      </c>
      <c r="D146" s="219" t="s">
        <v>139</v>
      </c>
      <c r="E146" s="220" t="s">
        <v>251</v>
      </c>
      <c r="F146" s="221" t="s">
        <v>252</v>
      </c>
      <c r="G146" s="222" t="s">
        <v>234</v>
      </c>
      <c r="H146" s="223">
        <v>30.417000000000002</v>
      </c>
      <c r="I146" s="224"/>
      <c r="J146" s="225">
        <f>ROUND(I146*H146,2)</f>
        <v>0</v>
      </c>
      <c r="K146" s="226"/>
      <c r="L146" s="44"/>
      <c r="M146" s="227" t="s">
        <v>1</v>
      </c>
      <c r="N146" s="228" t="s">
        <v>41</v>
      </c>
      <c r="O146" s="91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156</v>
      </c>
      <c r="AT146" s="231" t="s">
        <v>139</v>
      </c>
      <c r="AU146" s="231" t="s">
        <v>86</v>
      </c>
      <c r="AY146" s="17" t="s">
        <v>136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84</v>
      </c>
      <c r="BK146" s="232">
        <f>ROUND(I146*H146,2)</f>
        <v>0</v>
      </c>
      <c r="BL146" s="17" t="s">
        <v>156</v>
      </c>
      <c r="BM146" s="231" t="s">
        <v>253</v>
      </c>
    </row>
    <row r="147" s="2" customFormat="1">
      <c r="A147" s="38"/>
      <c r="B147" s="39"/>
      <c r="C147" s="40"/>
      <c r="D147" s="233" t="s">
        <v>145</v>
      </c>
      <c r="E147" s="40"/>
      <c r="F147" s="234" t="s">
        <v>254</v>
      </c>
      <c r="G147" s="40"/>
      <c r="H147" s="40"/>
      <c r="I147" s="235"/>
      <c r="J147" s="40"/>
      <c r="K147" s="40"/>
      <c r="L147" s="44"/>
      <c r="M147" s="236"/>
      <c r="N147" s="237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145</v>
      </c>
      <c r="AU147" s="17" t="s">
        <v>86</v>
      </c>
    </row>
    <row r="148" s="2" customFormat="1" ht="44.25" customHeight="1">
      <c r="A148" s="38"/>
      <c r="B148" s="39"/>
      <c r="C148" s="219" t="s">
        <v>192</v>
      </c>
      <c r="D148" s="219" t="s">
        <v>139</v>
      </c>
      <c r="E148" s="220" t="s">
        <v>255</v>
      </c>
      <c r="F148" s="221" t="s">
        <v>256</v>
      </c>
      <c r="G148" s="222" t="s">
        <v>234</v>
      </c>
      <c r="H148" s="223">
        <v>193.70500000000001</v>
      </c>
      <c r="I148" s="224"/>
      <c r="J148" s="225">
        <f>ROUND(I148*H148,2)</f>
        <v>0</v>
      </c>
      <c r="K148" s="226"/>
      <c r="L148" s="44"/>
      <c r="M148" s="227" t="s">
        <v>1</v>
      </c>
      <c r="N148" s="228" t="s">
        <v>41</v>
      </c>
      <c r="O148" s="91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1" t="s">
        <v>156</v>
      </c>
      <c r="AT148" s="231" t="s">
        <v>139</v>
      </c>
      <c r="AU148" s="231" t="s">
        <v>86</v>
      </c>
      <c r="AY148" s="17" t="s">
        <v>136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7" t="s">
        <v>84</v>
      </c>
      <c r="BK148" s="232">
        <f>ROUND(I148*H148,2)</f>
        <v>0</v>
      </c>
      <c r="BL148" s="17" t="s">
        <v>156</v>
      </c>
      <c r="BM148" s="231" t="s">
        <v>257</v>
      </c>
    </row>
    <row r="149" s="2" customFormat="1">
      <c r="A149" s="38"/>
      <c r="B149" s="39"/>
      <c r="C149" s="40"/>
      <c r="D149" s="233" t="s">
        <v>145</v>
      </c>
      <c r="E149" s="40"/>
      <c r="F149" s="234" t="s">
        <v>258</v>
      </c>
      <c r="G149" s="40"/>
      <c r="H149" s="40"/>
      <c r="I149" s="235"/>
      <c r="J149" s="40"/>
      <c r="K149" s="40"/>
      <c r="L149" s="44"/>
      <c r="M149" s="236"/>
      <c r="N149" s="237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145</v>
      </c>
      <c r="AU149" s="17" t="s">
        <v>86</v>
      </c>
    </row>
    <row r="150" s="13" customFormat="1">
      <c r="A150" s="13"/>
      <c r="B150" s="242"/>
      <c r="C150" s="243"/>
      <c r="D150" s="233" t="s">
        <v>241</v>
      </c>
      <c r="E150" s="244" t="s">
        <v>1</v>
      </c>
      <c r="F150" s="245" t="s">
        <v>259</v>
      </c>
      <c r="G150" s="243"/>
      <c r="H150" s="246">
        <v>193.70500000000001</v>
      </c>
      <c r="I150" s="247"/>
      <c r="J150" s="243"/>
      <c r="K150" s="243"/>
      <c r="L150" s="248"/>
      <c r="M150" s="249"/>
      <c r="N150" s="250"/>
      <c r="O150" s="250"/>
      <c r="P150" s="250"/>
      <c r="Q150" s="250"/>
      <c r="R150" s="250"/>
      <c r="S150" s="250"/>
      <c r="T150" s="25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2" t="s">
        <v>241</v>
      </c>
      <c r="AU150" s="252" t="s">
        <v>86</v>
      </c>
      <c r="AV150" s="13" t="s">
        <v>86</v>
      </c>
      <c r="AW150" s="13" t="s">
        <v>33</v>
      </c>
      <c r="AX150" s="13" t="s">
        <v>84</v>
      </c>
      <c r="AY150" s="252" t="s">
        <v>136</v>
      </c>
    </row>
    <row r="151" s="2" customFormat="1" ht="49.05" customHeight="1">
      <c r="A151" s="38"/>
      <c r="B151" s="39"/>
      <c r="C151" s="219" t="s">
        <v>260</v>
      </c>
      <c r="D151" s="219" t="s">
        <v>139</v>
      </c>
      <c r="E151" s="220" t="s">
        <v>261</v>
      </c>
      <c r="F151" s="221" t="s">
        <v>262</v>
      </c>
      <c r="G151" s="222" t="s">
        <v>219</v>
      </c>
      <c r="H151" s="223">
        <v>44</v>
      </c>
      <c r="I151" s="224"/>
      <c r="J151" s="225">
        <f>ROUND(I151*H151,2)</f>
        <v>0</v>
      </c>
      <c r="K151" s="226"/>
      <c r="L151" s="44"/>
      <c r="M151" s="227" t="s">
        <v>1</v>
      </c>
      <c r="N151" s="228" t="s">
        <v>41</v>
      </c>
      <c r="O151" s="91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1" t="s">
        <v>156</v>
      </c>
      <c r="AT151" s="231" t="s">
        <v>139</v>
      </c>
      <c r="AU151" s="231" t="s">
        <v>86</v>
      </c>
      <c r="AY151" s="17" t="s">
        <v>136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7" t="s">
        <v>84</v>
      </c>
      <c r="BK151" s="232">
        <f>ROUND(I151*H151,2)</f>
        <v>0</v>
      </c>
      <c r="BL151" s="17" t="s">
        <v>156</v>
      </c>
      <c r="BM151" s="231" t="s">
        <v>263</v>
      </c>
    </row>
    <row r="152" s="2" customFormat="1" ht="62.7" customHeight="1">
      <c r="A152" s="38"/>
      <c r="B152" s="39"/>
      <c r="C152" s="219" t="s">
        <v>264</v>
      </c>
      <c r="D152" s="219" t="s">
        <v>139</v>
      </c>
      <c r="E152" s="220" t="s">
        <v>265</v>
      </c>
      <c r="F152" s="221" t="s">
        <v>266</v>
      </c>
      <c r="G152" s="222" t="s">
        <v>219</v>
      </c>
      <c r="H152" s="223">
        <v>616</v>
      </c>
      <c r="I152" s="224"/>
      <c r="J152" s="225">
        <f>ROUND(I152*H152,2)</f>
        <v>0</v>
      </c>
      <c r="K152" s="226"/>
      <c r="L152" s="44"/>
      <c r="M152" s="227" t="s">
        <v>1</v>
      </c>
      <c r="N152" s="228" t="s">
        <v>41</v>
      </c>
      <c r="O152" s="91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1" t="s">
        <v>156</v>
      </c>
      <c r="AT152" s="231" t="s">
        <v>139</v>
      </c>
      <c r="AU152" s="231" t="s">
        <v>86</v>
      </c>
      <c r="AY152" s="17" t="s">
        <v>136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7" t="s">
        <v>84</v>
      </c>
      <c r="BK152" s="232">
        <f>ROUND(I152*H152,2)</f>
        <v>0</v>
      </c>
      <c r="BL152" s="17" t="s">
        <v>156</v>
      </c>
      <c r="BM152" s="231" t="s">
        <v>267</v>
      </c>
    </row>
    <row r="153" s="13" customFormat="1">
      <c r="A153" s="13"/>
      <c r="B153" s="242"/>
      <c r="C153" s="243"/>
      <c r="D153" s="233" t="s">
        <v>241</v>
      </c>
      <c r="E153" s="244" t="s">
        <v>1</v>
      </c>
      <c r="F153" s="245" t="s">
        <v>268</v>
      </c>
      <c r="G153" s="243"/>
      <c r="H153" s="246">
        <v>616</v>
      </c>
      <c r="I153" s="247"/>
      <c r="J153" s="243"/>
      <c r="K153" s="243"/>
      <c r="L153" s="248"/>
      <c r="M153" s="249"/>
      <c r="N153" s="250"/>
      <c r="O153" s="250"/>
      <c r="P153" s="250"/>
      <c r="Q153" s="250"/>
      <c r="R153" s="250"/>
      <c r="S153" s="250"/>
      <c r="T153" s="25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2" t="s">
        <v>241</v>
      </c>
      <c r="AU153" s="252" t="s">
        <v>86</v>
      </c>
      <c r="AV153" s="13" t="s">
        <v>86</v>
      </c>
      <c r="AW153" s="13" t="s">
        <v>33</v>
      </c>
      <c r="AX153" s="13" t="s">
        <v>84</v>
      </c>
      <c r="AY153" s="252" t="s">
        <v>136</v>
      </c>
    </row>
    <row r="154" s="2" customFormat="1" ht="62.7" customHeight="1">
      <c r="A154" s="38"/>
      <c r="B154" s="39"/>
      <c r="C154" s="219" t="s">
        <v>269</v>
      </c>
      <c r="D154" s="219" t="s">
        <v>139</v>
      </c>
      <c r="E154" s="220" t="s">
        <v>270</v>
      </c>
      <c r="F154" s="221" t="s">
        <v>271</v>
      </c>
      <c r="G154" s="222" t="s">
        <v>234</v>
      </c>
      <c r="H154" s="223">
        <v>6843.576</v>
      </c>
      <c r="I154" s="224"/>
      <c r="J154" s="225">
        <f>ROUND(I154*H154,2)</f>
        <v>0</v>
      </c>
      <c r="K154" s="226"/>
      <c r="L154" s="44"/>
      <c r="M154" s="227" t="s">
        <v>1</v>
      </c>
      <c r="N154" s="228" t="s">
        <v>41</v>
      </c>
      <c r="O154" s="91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1" t="s">
        <v>156</v>
      </c>
      <c r="AT154" s="231" t="s">
        <v>139</v>
      </c>
      <c r="AU154" s="231" t="s">
        <v>86</v>
      </c>
      <c r="AY154" s="17" t="s">
        <v>136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7" t="s">
        <v>84</v>
      </c>
      <c r="BK154" s="232">
        <f>ROUND(I154*H154,2)</f>
        <v>0</v>
      </c>
      <c r="BL154" s="17" t="s">
        <v>156</v>
      </c>
      <c r="BM154" s="231" t="s">
        <v>272</v>
      </c>
    </row>
    <row r="155" s="13" customFormat="1">
      <c r="A155" s="13"/>
      <c r="B155" s="242"/>
      <c r="C155" s="243"/>
      <c r="D155" s="233" t="s">
        <v>241</v>
      </c>
      <c r="E155" s="244" t="s">
        <v>1</v>
      </c>
      <c r="F155" s="245" t="s">
        <v>273</v>
      </c>
      <c r="G155" s="243"/>
      <c r="H155" s="246">
        <v>6843.576</v>
      </c>
      <c r="I155" s="247"/>
      <c r="J155" s="243"/>
      <c r="K155" s="243"/>
      <c r="L155" s="248"/>
      <c r="M155" s="249"/>
      <c r="N155" s="250"/>
      <c r="O155" s="250"/>
      <c r="P155" s="250"/>
      <c r="Q155" s="250"/>
      <c r="R155" s="250"/>
      <c r="S155" s="250"/>
      <c r="T155" s="25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2" t="s">
        <v>241</v>
      </c>
      <c r="AU155" s="252" t="s">
        <v>86</v>
      </c>
      <c r="AV155" s="13" t="s">
        <v>86</v>
      </c>
      <c r="AW155" s="13" t="s">
        <v>33</v>
      </c>
      <c r="AX155" s="13" t="s">
        <v>84</v>
      </c>
      <c r="AY155" s="252" t="s">
        <v>136</v>
      </c>
    </row>
    <row r="156" s="2" customFormat="1" ht="66.75" customHeight="1">
      <c r="A156" s="38"/>
      <c r="B156" s="39"/>
      <c r="C156" s="219" t="s">
        <v>8</v>
      </c>
      <c r="D156" s="219" t="s">
        <v>139</v>
      </c>
      <c r="E156" s="220" t="s">
        <v>274</v>
      </c>
      <c r="F156" s="221" t="s">
        <v>275</v>
      </c>
      <c r="G156" s="222" t="s">
        <v>234</v>
      </c>
      <c r="H156" s="223">
        <v>34217.879999999997</v>
      </c>
      <c r="I156" s="224"/>
      <c r="J156" s="225">
        <f>ROUND(I156*H156,2)</f>
        <v>0</v>
      </c>
      <c r="K156" s="226"/>
      <c r="L156" s="44"/>
      <c r="M156" s="227" t="s">
        <v>1</v>
      </c>
      <c r="N156" s="228" t="s">
        <v>41</v>
      </c>
      <c r="O156" s="91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1" t="s">
        <v>156</v>
      </c>
      <c r="AT156" s="231" t="s">
        <v>139</v>
      </c>
      <c r="AU156" s="231" t="s">
        <v>86</v>
      </c>
      <c r="AY156" s="17" t="s">
        <v>136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7" t="s">
        <v>84</v>
      </c>
      <c r="BK156" s="232">
        <f>ROUND(I156*H156,2)</f>
        <v>0</v>
      </c>
      <c r="BL156" s="17" t="s">
        <v>156</v>
      </c>
      <c r="BM156" s="231" t="s">
        <v>276</v>
      </c>
    </row>
    <row r="157" s="13" customFormat="1">
      <c r="A157" s="13"/>
      <c r="B157" s="242"/>
      <c r="C157" s="243"/>
      <c r="D157" s="233" t="s">
        <v>241</v>
      </c>
      <c r="E157" s="244" t="s">
        <v>1</v>
      </c>
      <c r="F157" s="245" t="s">
        <v>277</v>
      </c>
      <c r="G157" s="243"/>
      <c r="H157" s="246">
        <v>34217.879999999997</v>
      </c>
      <c r="I157" s="247"/>
      <c r="J157" s="243"/>
      <c r="K157" s="243"/>
      <c r="L157" s="248"/>
      <c r="M157" s="249"/>
      <c r="N157" s="250"/>
      <c r="O157" s="250"/>
      <c r="P157" s="250"/>
      <c r="Q157" s="250"/>
      <c r="R157" s="250"/>
      <c r="S157" s="250"/>
      <c r="T157" s="25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2" t="s">
        <v>241</v>
      </c>
      <c r="AU157" s="252" t="s">
        <v>86</v>
      </c>
      <c r="AV157" s="13" t="s">
        <v>86</v>
      </c>
      <c r="AW157" s="13" t="s">
        <v>33</v>
      </c>
      <c r="AX157" s="13" t="s">
        <v>84</v>
      </c>
      <c r="AY157" s="252" t="s">
        <v>136</v>
      </c>
    </row>
    <row r="158" s="2" customFormat="1" ht="44.25" customHeight="1">
      <c r="A158" s="38"/>
      <c r="B158" s="39"/>
      <c r="C158" s="219" t="s">
        <v>278</v>
      </c>
      <c r="D158" s="219" t="s">
        <v>139</v>
      </c>
      <c r="E158" s="220" t="s">
        <v>279</v>
      </c>
      <c r="F158" s="221" t="s">
        <v>280</v>
      </c>
      <c r="G158" s="222" t="s">
        <v>281</v>
      </c>
      <c r="H158" s="223">
        <v>11085.852000000001</v>
      </c>
      <c r="I158" s="224"/>
      <c r="J158" s="225">
        <f>ROUND(I158*H158,2)</f>
        <v>0</v>
      </c>
      <c r="K158" s="226"/>
      <c r="L158" s="44"/>
      <c r="M158" s="227" t="s">
        <v>1</v>
      </c>
      <c r="N158" s="228" t="s">
        <v>41</v>
      </c>
      <c r="O158" s="91"/>
      <c r="P158" s="229">
        <f>O158*H158</f>
        <v>0</v>
      </c>
      <c r="Q158" s="229">
        <v>0</v>
      </c>
      <c r="R158" s="229">
        <f>Q158*H158</f>
        <v>0</v>
      </c>
      <c r="S158" s="229">
        <v>0</v>
      </c>
      <c r="T158" s="23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1" t="s">
        <v>156</v>
      </c>
      <c r="AT158" s="231" t="s">
        <v>139</v>
      </c>
      <c r="AU158" s="231" t="s">
        <v>86</v>
      </c>
      <c r="AY158" s="17" t="s">
        <v>136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7" t="s">
        <v>84</v>
      </c>
      <c r="BK158" s="232">
        <f>ROUND(I158*H158,2)</f>
        <v>0</v>
      </c>
      <c r="BL158" s="17" t="s">
        <v>156</v>
      </c>
      <c r="BM158" s="231" t="s">
        <v>282</v>
      </c>
    </row>
    <row r="159" s="2" customFormat="1">
      <c r="A159" s="38"/>
      <c r="B159" s="39"/>
      <c r="C159" s="40"/>
      <c r="D159" s="233" t="s">
        <v>145</v>
      </c>
      <c r="E159" s="40"/>
      <c r="F159" s="234" t="s">
        <v>283</v>
      </c>
      <c r="G159" s="40"/>
      <c r="H159" s="40"/>
      <c r="I159" s="235"/>
      <c r="J159" s="40"/>
      <c r="K159" s="40"/>
      <c r="L159" s="44"/>
      <c r="M159" s="236"/>
      <c r="N159" s="237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145</v>
      </c>
      <c r="AU159" s="17" t="s">
        <v>86</v>
      </c>
    </row>
    <row r="160" s="13" customFormat="1">
      <c r="A160" s="13"/>
      <c r="B160" s="242"/>
      <c r="C160" s="243"/>
      <c r="D160" s="233" t="s">
        <v>241</v>
      </c>
      <c r="E160" s="244" t="s">
        <v>1</v>
      </c>
      <c r="F160" s="245" t="s">
        <v>284</v>
      </c>
      <c r="G160" s="243"/>
      <c r="H160" s="246">
        <v>11085.852000000001</v>
      </c>
      <c r="I160" s="247"/>
      <c r="J160" s="243"/>
      <c r="K160" s="243"/>
      <c r="L160" s="248"/>
      <c r="M160" s="249"/>
      <c r="N160" s="250"/>
      <c r="O160" s="250"/>
      <c r="P160" s="250"/>
      <c r="Q160" s="250"/>
      <c r="R160" s="250"/>
      <c r="S160" s="250"/>
      <c r="T160" s="25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2" t="s">
        <v>241</v>
      </c>
      <c r="AU160" s="252" t="s">
        <v>86</v>
      </c>
      <c r="AV160" s="13" t="s">
        <v>86</v>
      </c>
      <c r="AW160" s="13" t="s">
        <v>33</v>
      </c>
      <c r="AX160" s="13" t="s">
        <v>84</v>
      </c>
      <c r="AY160" s="252" t="s">
        <v>136</v>
      </c>
    </row>
    <row r="161" s="2" customFormat="1" ht="37.8" customHeight="1">
      <c r="A161" s="38"/>
      <c r="B161" s="39"/>
      <c r="C161" s="219" t="s">
        <v>285</v>
      </c>
      <c r="D161" s="219" t="s">
        <v>139</v>
      </c>
      <c r="E161" s="220" t="s">
        <v>286</v>
      </c>
      <c r="F161" s="221" t="s">
        <v>287</v>
      </c>
      <c r="G161" s="222" t="s">
        <v>234</v>
      </c>
      <c r="H161" s="223">
        <v>7822.6760000000004</v>
      </c>
      <c r="I161" s="224"/>
      <c r="J161" s="225">
        <f>ROUND(I161*H161,2)</f>
        <v>0</v>
      </c>
      <c r="K161" s="226"/>
      <c r="L161" s="44"/>
      <c r="M161" s="227" t="s">
        <v>1</v>
      </c>
      <c r="N161" s="228" t="s">
        <v>41</v>
      </c>
      <c r="O161" s="91"/>
      <c r="P161" s="229">
        <f>O161*H161</f>
        <v>0</v>
      </c>
      <c r="Q161" s="229">
        <v>0</v>
      </c>
      <c r="R161" s="229">
        <f>Q161*H161</f>
        <v>0</v>
      </c>
      <c r="S161" s="229">
        <v>0</v>
      </c>
      <c r="T161" s="230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1" t="s">
        <v>156</v>
      </c>
      <c r="AT161" s="231" t="s">
        <v>139</v>
      </c>
      <c r="AU161" s="231" t="s">
        <v>86</v>
      </c>
      <c r="AY161" s="17" t="s">
        <v>136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7" t="s">
        <v>84</v>
      </c>
      <c r="BK161" s="232">
        <f>ROUND(I161*H161,2)</f>
        <v>0</v>
      </c>
      <c r="BL161" s="17" t="s">
        <v>156</v>
      </c>
      <c r="BM161" s="231" t="s">
        <v>288</v>
      </c>
    </row>
    <row r="162" s="2" customFormat="1" ht="44.25" customHeight="1">
      <c r="A162" s="38"/>
      <c r="B162" s="39"/>
      <c r="C162" s="219" t="s">
        <v>289</v>
      </c>
      <c r="D162" s="219" t="s">
        <v>139</v>
      </c>
      <c r="E162" s="220" t="s">
        <v>290</v>
      </c>
      <c r="F162" s="221" t="s">
        <v>291</v>
      </c>
      <c r="G162" s="222" t="s">
        <v>234</v>
      </c>
      <c r="H162" s="223">
        <v>30.417000000000002</v>
      </c>
      <c r="I162" s="224"/>
      <c r="J162" s="225">
        <f>ROUND(I162*H162,2)</f>
        <v>0</v>
      </c>
      <c r="K162" s="226"/>
      <c r="L162" s="44"/>
      <c r="M162" s="227" t="s">
        <v>1</v>
      </c>
      <c r="N162" s="228" t="s">
        <v>41</v>
      </c>
      <c r="O162" s="91"/>
      <c r="P162" s="229">
        <f>O162*H162</f>
        <v>0</v>
      </c>
      <c r="Q162" s="229">
        <v>0</v>
      </c>
      <c r="R162" s="229">
        <f>Q162*H162</f>
        <v>0</v>
      </c>
      <c r="S162" s="229">
        <v>0</v>
      </c>
      <c r="T162" s="23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1" t="s">
        <v>156</v>
      </c>
      <c r="AT162" s="231" t="s">
        <v>139</v>
      </c>
      <c r="AU162" s="231" t="s">
        <v>86</v>
      </c>
      <c r="AY162" s="17" t="s">
        <v>136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7" t="s">
        <v>84</v>
      </c>
      <c r="BK162" s="232">
        <f>ROUND(I162*H162,2)</f>
        <v>0</v>
      </c>
      <c r="BL162" s="17" t="s">
        <v>156</v>
      </c>
      <c r="BM162" s="231" t="s">
        <v>292</v>
      </c>
    </row>
    <row r="163" s="2" customFormat="1">
      <c r="A163" s="38"/>
      <c r="B163" s="39"/>
      <c r="C163" s="40"/>
      <c r="D163" s="233" t="s">
        <v>145</v>
      </c>
      <c r="E163" s="40"/>
      <c r="F163" s="234" t="s">
        <v>293</v>
      </c>
      <c r="G163" s="40"/>
      <c r="H163" s="40"/>
      <c r="I163" s="235"/>
      <c r="J163" s="40"/>
      <c r="K163" s="40"/>
      <c r="L163" s="44"/>
      <c r="M163" s="236"/>
      <c r="N163" s="237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145</v>
      </c>
      <c r="AU163" s="17" t="s">
        <v>86</v>
      </c>
    </row>
    <row r="164" s="2" customFormat="1" ht="16.5" customHeight="1">
      <c r="A164" s="38"/>
      <c r="B164" s="39"/>
      <c r="C164" s="253" t="s">
        <v>294</v>
      </c>
      <c r="D164" s="253" t="s">
        <v>295</v>
      </c>
      <c r="E164" s="254" t="s">
        <v>296</v>
      </c>
      <c r="F164" s="255" t="s">
        <v>297</v>
      </c>
      <c r="G164" s="256" t="s">
        <v>281</v>
      </c>
      <c r="H164" s="257">
        <v>60.834000000000003</v>
      </c>
      <c r="I164" s="258"/>
      <c r="J164" s="259">
        <f>ROUND(I164*H164,2)</f>
        <v>0</v>
      </c>
      <c r="K164" s="260"/>
      <c r="L164" s="261"/>
      <c r="M164" s="262" t="s">
        <v>1</v>
      </c>
      <c r="N164" s="263" t="s">
        <v>41</v>
      </c>
      <c r="O164" s="91"/>
      <c r="P164" s="229">
        <f>O164*H164</f>
        <v>0</v>
      </c>
      <c r="Q164" s="229">
        <v>1</v>
      </c>
      <c r="R164" s="229">
        <f>Q164*H164</f>
        <v>60.834000000000003</v>
      </c>
      <c r="S164" s="229">
        <v>0</v>
      </c>
      <c r="T164" s="23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1" t="s">
        <v>175</v>
      </c>
      <c r="AT164" s="231" t="s">
        <v>295</v>
      </c>
      <c r="AU164" s="231" t="s">
        <v>86</v>
      </c>
      <c r="AY164" s="17" t="s">
        <v>136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7" t="s">
        <v>84</v>
      </c>
      <c r="BK164" s="232">
        <f>ROUND(I164*H164,2)</f>
        <v>0</v>
      </c>
      <c r="BL164" s="17" t="s">
        <v>156</v>
      </c>
      <c r="BM164" s="231" t="s">
        <v>298</v>
      </c>
    </row>
    <row r="165" s="2" customFormat="1">
      <c r="A165" s="38"/>
      <c r="B165" s="39"/>
      <c r="C165" s="40"/>
      <c r="D165" s="233" t="s">
        <v>145</v>
      </c>
      <c r="E165" s="40"/>
      <c r="F165" s="234" t="s">
        <v>299</v>
      </c>
      <c r="G165" s="40"/>
      <c r="H165" s="40"/>
      <c r="I165" s="235"/>
      <c r="J165" s="40"/>
      <c r="K165" s="40"/>
      <c r="L165" s="44"/>
      <c r="M165" s="236"/>
      <c r="N165" s="237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145</v>
      </c>
      <c r="AU165" s="17" t="s">
        <v>86</v>
      </c>
    </row>
    <row r="166" s="13" customFormat="1">
      <c r="A166" s="13"/>
      <c r="B166" s="242"/>
      <c r="C166" s="243"/>
      <c r="D166" s="233" t="s">
        <v>241</v>
      </c>
      <c r="E166" s="244" t="s">
        <v>1</v>
      </c>
      <c r="F166" s="245" t="s">
        <v>300</v>
      </c>
      <c r="G166" s="243"/>
      <c r="H166" s="246">
        <v>60.834000000000003</v>
      </c>
      <c r="I166" s="247"/>
      <c r="J166" s="243"/>
      <c r="K166" s="243"/>
      <c r="L166" s="248"/>
      <c r="M166" s="249"/>
      <c r="N166" s="250"/>
      <c r="O166" s="250"/>
      <c r="P166" s="250"/>
      <c r="Q166" s="250"/>
      <c r="R166" s="250"/>
      <c r="S166" s="250"/>
      <c r="T166" s="25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2" t="s">
        <v>241</v>
      </c>
      <c r="AU166" s="252" t="s">
        <v>86</v>
      </c>
      <c r="AV166" s="13" t="s">
        <v>86</v>
      </c>
      <c r="AW166" s="13" t="s">
        <v>33</v>
      </c>
      <c r="AX166" s="13" t="s">
        <v>84</v>
      </c>
      <c r="AY166" s="252" t="s">
        <v>136</v>
      </c>
    </row>
    <row r="167" s="2" customFormat="1" ht="44.25" customHeight="1">
      <c r="A167" s="38"/>
      <c r="B167" s="39"/>
      <c r="C167" s="219" t="s">
        <v>301</v>
      </c>
      <c r="D167" s="219" t="s">
        <v>139</v>
      </c>
      <c r="E167" s="220" t="s">
        <v>290</v>
      </c>
      <c r="F167" s="221" t="s">
        <v>291</v>
      </c>
      <c r="G167" s="222" t="s">
        <v>234</v>
      </c>
      <c r="H167" s="223">
        <v>143.48500000000001</v>
      </c>
      <c r="I167" s="224"/>
      <c r="J167" s="225">
        <f>ROUND(I167*H167,2)</f>
        <v>0</v>
      </c>
      <c r="K167" s="226"/>
      <c r="L167" s="44"/>
      <c r="M167" s="227" t="s">
        <v>1</v>
      </c>
      <c r="N167" s="228" t="s">
        <v>41</v>
      </c>
      <c r="O167" s="91"/>
      <c r="P167" s="229">
        <f>O167*H167</f>
        <v>0</v>
      </c>
      <c r="Q167" s="229">
        <v>0</v>
      </c>
      <c r="R167" s="229">
        <f>Q167*H167</f>
        <v>0</v>
      </c>
      <c r="S167" s="229">
        <v>0</v>
      </c>
      <c r="T167" s="23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1" t="s">
        <v>156</v>
      </c>
      <c r="AT167" s="231" t="s">
        <v>139</v>
      </c>
      <c r="AU167" s="231" t="s">
        <v>86</v>
      </c>
      <c r="AY167" s="17" t="s">
        <v>136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7" t="s">
        <v>84</v>
      </c>
      <c r="BK167" s="232">
        <f>ROUND(I167*H167,2)</f>
        <v>0</v>
      </c>
      <c r="BL167" s="17" t="s">
        <v>156</v>
      </c>
      <c r="BM167" s="231" t="s">
        <v>302</v>
      </c>
    </row>
    <row r="168" s="2" customFormat="1">
      <c r="A168" s="38"/>
      <c r="B168" s="39"/>
      <c r="C168" s="40"/>
      <c r="D168" s="233" t="s">
        <v>145</v>
      </c>
      <c r="E168" s="40"/>
      <c r="F168" s="234" t="s">
        <v>303</v>
      </c>
      <c r="G168" s="40"/>
      <c r="H168" s="40"/>
      <c r="I168" s="235"/>
      <c r="J168" s="40"/>
      <c r="K168" s="40"/>
      <c r="L168" s="44"/>
      <c r="M168" s="236"/>
      <c r="N168" s="237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145</v>
      </c>
      <c r="AU168" s="17" t="s">
        <v>86</v>
      </c>
    </row>
    <row r="169" s="13" customFormat="1">
      <c r="A169" s="13"/>
      <c r="B169" s="242"/>
      <c r="C169" s="243"/>
      <c r="D169" s="233" t="s">
        <v>241</v>
      </c>
      <c r="E169" s="244" t="s">
        <v>1</v>
      </c>
      <c r="F169" s="245" t="s">
        <v>304</v>
      </c>
      <c r="G169" s="243"/>
      <c r="H169" s="246">
        <v>143.48500000000001</v>
      </c>
      <c r="I169" s="247"/>
      <c r="J169" s="243"/>
      <c r="K169" s="243"/>
      <c r="L169" s="248"/>
      <c r="M169" s="249"/>
      <c r="N169" s="250"/>
      <c r="O169" s="250"/>
      <c r="P169" s="250"/>
      <c r="Q169" s="250"/>
      <c r="R169" s="250"/>
      <c r="S169" s="250"/>
      <c r="T169" s="25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2" t="s">
        <v>241</v>
      </c>
      <c r="AU169" s="252" t="s">
        <v>86</v>
      </c>
      <c r="AV169" s="13" t="s">
        <v>86</v>
      </c>
      <c r="AW169" s="13" t="s">
        <v>33</v>
      </c>
      <c r="AX169" s="13" t="s">
        <v>84</v>
      </c>
      <c r="AY169" s="252" t="s">
        <v>136</v>
      </c>
    </row>
    <row r="170" s="2" customFormat="1" ht="16.5" customHeight="1">
      <c r="A170" s="38"/>
      <c r="B170" s="39"/>
      <c r="C170" s="253" t="s">
        <v>7</v>
      </c>
      <c r="D170" s="253" t="s">
        <v>295</v>
      </c>
      <c r="E170" s="254" t="s">
        <v>305</v>
      </c>
      <c r="F170" s="255" t="s">
        <v>306</v>
      </c>
      <c r="G170" s="256" t="s">
        <v>281</v>
      </c>
      <c r="H170" s="257">
        <v>286.97000000000003</v>
      </c>
      <c r="I170" s="258"/>
      <c r="J170" s="259">
        <f>ROUND(I170*H170,2)</f>
        <v>0</v>
      </c>
      <c r="K170" s="260"/>
      <c r="L170" s="261"/>
      <c r="M170" s="262" t="s">
        <v>1</v>
      </c>
      <c r="N170" s="263" t="s">
        <v>41</v>
      </c>
      <c r="O170" s="91"/>
      <c r="P170" s="229">
        <f>O170*H170</f>
        <v>0</v>
      </c>
      <c r="Q170" s="229">
        <v>1</v>
      </c>
      <c r="R170" s="229">
        <f>Q170*H170</f>
        <v>286.97000000000003</v>
      </c>
      <c r="S170" s="229">
        <v>0</v>
      </c>
      <c r="T170" s="230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1" t="s">
        <v>175</v>
      </c>
      <c r="AT170" s="231" t="s">
        <v>295</v>
      </c>
      <c r="AU170" s="231" t="s">
        <v>86</v>
      </c>
      <c r="AY170" s="17" t="s">
        <v>136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17" t="s">
        <v>84</v>
      </c>
      <c r="BK170" s="232">
        <f>ROUND(I170*H170,2)</f>
        <v>0</v>
      </c>
      <c r="BL170" s="17" t="s">
        <v>156</v>
      </c>
      <c r="BM170" s="231" t="s">
        <v>307</v>
      </c>
    </row>
    <row r="171" s="13" customFormat="1">
      <c r="A171" s="13"/>
      <c r="B171" s="242"/>
      <c r="C171" s="243"/>
      <c r="D171" s="233" t="s">
        <v>241</v>
      </c>
      <c r="E171" s="244" t="s">
        <v>1</v>
      </c>
      <c r="F171" s="245" t="s">
        <v>308</v>
      </c>
      <c r="G171" s="243"/>
      <c r="H171" s="246">
        <v>286.97000000000003</v>
      </c>
      <c r="I171" s="247"/>
      <c r="J171" s="243"/>
      <c r="K171" s="243"/>
      <c r="L171" s="248"/>
      <c r="M171" s="249"/>
      <c r="N171" s="250"/>
      <c r="O171" s="250"/>
      <c r="P171" s="250"/>
      <c r="Q171" s="250"/>
      <c r="R171" s="250"/>
      <c r="S171" s="250"/>
      <c r="T171" s="25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2" t="s">
        <v>241</v>
      </c>
      <c r="AU171" s="252" t="s">
        <v>86</v>
      </c>
      <c r="AV171" s="13" t="s">
        <v>86</v>
      </c>
      <c r="AW171" s="13" t="s">
        <v>33</v>
      </c>
      <c r="AX171" s="13" t="s">
        <v>84</v>
      </c>
      <c r="AY171" s="252" t="s">
        <v>136</v>
      </c>
    </row>
    <row r="172" s="2" customFormat="1" ht="44.25" customHeight="1">
      <c r="A172" s="38"/>
      <c r="B172" s="39"/>
      <c r="C172" s="219" t="s">
        <v>309</v>
      </c>
      <c r="D172" s="219" t="s">
        <v>139</v>
      </c>
      <c r="E172" s="220" t="s">
        <v>290</v>
      </c>
      <c r="F172" s="221" t="s">
        <v>291</v>
      </c>
      <c r="G172" s="222" t="s">
        <v>234</v>
      </c>
      <c r="H172" s="223">
        <v>7.2000000000000002</v>
      </c>
      <c r="I172" s="224"/>
      <c r="J172" s="225">
        <f>ROUND(I172*H172,2)</f>
        <v>0</v>
      </c>
      <c r="K172" s="226"/>
      <c r="L172" s="44"/>
      <c r="M172" s="227" t="s">
        <v>1</v>
      </c>
      <c r="N172" s="228" t="s">
        <v>41</v>
      </c>
      <c r="O172" s="91"/>
      <c r="P172" s="229">
        <f>O172*H172</f>
        <v>0</v>
      </c>
      <c r="Q172" s="229">
        <v>0</v>
      </c>
      <c r="R172" s="229">
        <f>Q172*H172</f>
        <v>0</v>
      </c>
      <c r="S172" s="229">
        <v>0</v>
      </c>
      <c r="T172" s="23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1" t="s">
        <v>156</v>
      </c>
      <c r="AT172" s="231" t="s">
        <v>139</v>
      </c>
      <c r="AU172" s="231" t="s">
        <v>86</v>
      </c>
      <c r="AY172" s="17" t="s">
        <v>136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7" t="s">
        <v>84</v>
      </c>
      <c r="BK172" s="232">
        <f>ROUND(I172*H172,2)</f>
        <v>0</v>
      </c>
      <c r="BL172" s="17" t="s">
        <v>156</v>
      </c>
      <c r="BM172" s="231" t="s">
        <v>310</v>
      </c>
    </row>
    <row r="173" s="2" customFormat="1">
      <c r="A173" s="38"/>
      <c r="B173" s="39"/>
      <c r="C173" s="40"/>
      <c r="D173" s="233" t="s">
        <v>145</v>
      </c>
      <c r="E173" s="40"/>
      <c r="F173" s="234" t="s">
        <v>311</v>
      </c>
      <c r="G173" s="40"/>
      <c r="H173" s="40"/>
      <c r="I173" s="235"/>
      <c r="J173" s="40"/>
      <c r="K173" s="40"/>
      <c r="L173" s="44"/>
      <c r="M173" s="236"/>
      <c r="N173" s="237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145</v>
      </c>
      <c r="AU173" s="17" t="s">
        <v>86</v>
      </c>
    </row>
    <row r="174" s="13" customFormat="1">
      <c r="A174" s="13"/>
      <c r="B174" s="242"/>
      <c r="C174" s="243"/>
      <c r="D174" s="233" t="s">
        <v>241</v>
      </c>
      <c r="E174" s="244" t="s">
        <v>1</v>
      </c>
      <c r="F174" s="245" t="s">
        <v>312</v>
      </c>
      <c r="G174" s="243"/>
      <c r="H174" s="246">
        <v>7.2000000000000002</v>
      </c>
      <c r="I174" s="247"/>
      <c r="J174" s="243"/>
      <c r="K174" s="243"/>
      <c r="L174" s="248"/>
      <c r="M174" s="249"/>
      <c r="N174" s="250"/>
      <c r="O174" s="250"/>
      <c r="P174" s="250"/>
      <c r="Q174" s="250"/>
      <c r="R174" s="250"/>
      <c r="S174" s="250"/>
      <c r="T174" s="25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2" t="s">
        <v>241</v>
      </c>
      <c r="AU174" s="252" t="s">
        <v>86</v>
      </c>
      <c r="AV174" s="13" t="s">
        <v>86</v>
      </c>
      <c r="AW174" s="13" t="s">
        <v>33</v>
      </c>
      <c r="AX174" s="13" t="s">
        <v>84</v>
      </c>
      <c r="AY174" s="252" t="s">
        <v>136</v>
      </c>
    </row>
    <row r="175" s="2" customFormat="1" ht="16.5" customHeight="1">
      <c r="A175" s="38"/>
      <c r="B175" s="39"/>
      <c r="C175" s="253" t="s">
        <v>313</v>
      </c>
      <c r="D175" s="253" t="s">
        <v>295</v>
      </c>
      <c r="E175" s="254" t="s">
        <v>314</v>
      </c>
      <c r="F175" s="255" t="s">
        <v>315</v>
      </c>
      <c r="G175" s="256" t="s">
        <v>281</v>
      </c>
      <c r="H175" s="257">
        <v>14.4</v>
      </c>
      <c r="I175" s="258"/>
      <c r="J175" s="259">
        <f>ROUND(I175*H175,2)</f>
        <v>0</v>
      </c>
      <c r="K175" s="260"/>
      <c r="L175" s="261"/>
      <c r="M175" s="262" t="s">
        <v>1</v>
      </c>
      <c r="N175" s="263" t="s">
        <v>41</v>
      </c>
      <c r="O175" s="91"/>
      <c r="P175" s="229">
        <f>O175*H175</f>
        <v>0</v>
      </c>
      <c r="Q175" s="229">
        <v>1</v>
      </c>
      <c r="R175" s="229">
        <f>Q175*H175</f>
        <v>14.4</v>
      </c>
      <c r="S175" s="229">
        <v>0</v>
      </c>
      <c r="T175" s="230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1" t="s">
        <v>175</v>
      </c>
      <c r="AT175" s="231" t="s">
        <v>295</v>
      </c>
      <c r="AU175" s="231" t="s">
        <v>86</v>
      </c>
      <c r="AY175" s="17" t="s">
        <v>136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7" t="s">
        <v>84</v>
      </c>
      <c r="BK175" s="232">
        <f>ROUND(I175*H175,2)</f>
        <v>0</v>
      </c>
      <c r="BL175" s="17" t="s">
        <v>156</v>
      </c>
      <c r="BM175" s="231" t="s">
        <v>316</v>
      </c>
    </row>
    <row r="176" s="2" customFormat="1">
      <c r="A176" s="38"/>
      <c r="B176" s="39"/>
      <c r="C176" s="40"/>
      <c r="D176" s="233" t="s">
        <v>145</v>
      </c>
      <c r="E176" s="40"/>
      <c r="F176" s="234" t="s">
        <v>317</v>
      </c>
      <c r="G176" s="40"/>
      <c r="H176" s="40"/>
      <c r="I176" s="235"/>
      <c r="J176" s="40"/>
      <c r="K176" s="40"/>
      <c r="L176" s="44"/>
      <c r="M176" s="236"/>
      <c r="N176" s="237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145</v>
      </c>
      <c r="AU176" s="17" t="s">
        <v>86</v>
      </c>
    </row>
    <row r="177" s="13" customFormat="1">
      <c r="A177" s="13"/>
      <c r="B177" s="242"/>
      <c r="C177" s="243"/>
      <c r="D177" s="233" t="s">
        <v>241</v>
      </c>
      <c r="E177" s="244" t="s">
        <v>1</v>
      </c>
      <c r="F177" s="245" t="s">
        <v>318</v>
      </c>
      <c r="G177" s="243"/>
      <c r="H177" s="246">
        <v>14.4</v>
      </c>
      <c r="I177" s="247"/>
      <c r="J177" s="243"/>
      <c r="K177" s="243"/>
      <c r="L177" s="248"/>
      <c r="M177" s="249"/>
      <c r="N177" s="250"/>
      <c r="O177" s="250"/>
      <c r="P177" s="250"/>
      <c r="Q177" s="250"/>
      <c r="R177" s="250"/>
      <c r="S177" s="250"/>
      <c r="T177" s="25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2" t="s">
        <v>241</v>
      </c>
      <c r="AU177" s="252" t="s">
        <v>86</v>
      </c>
      <c r="AV177" s="13" t="s">
        <v>86</v>
      </c>
      <c r="AW177" s="13" t="s">
        <v>33</v>
      </c>
      <c r="AX177" s="13" t="s">
        <v>84</v>
      </c>
      <c r="AY177" s="252" t="s">
        <v>136</v>
      </c>
    </row>
    <row r="178" s="2" customFormat="1" ht="44.25" customHeight="1">
      <c r="A178" s="38"/>
      <c r="B178" s="39"/>
      <c r="C178" s="219" t="s">
        <v>319</v>
      </c>
      <c r="D178" s="219" t="s">
        <v>139</v>
      </c>
      <c r="E178" s="220" t="s">
        <v>290</v>
      </c>
      <c r="F178" s="221" t="s">
        <v>291</v>
      </c>
      <c r="G178" s="222" t="s">
        <v>234</v>
      </c>
      <c r="H178" s="223">
        <v>50.219999999999999</v>
      </c>
      <c r="I178" s="224"/>
      <c r="J178" s="225">
        <f>ROUND(I178*H178,2)</f>
        <v>0</v>
      </c>
      <c r="K178" s="226"/>
      <c r="L178" s="44"/>
      <c r="M178" s="227" t="s">
        <v>1</v>
      </c>
      <c r="N178" s="228" t="s">
        <v>41</v>
      </c>
      <c r="O178" s="91"/>
      <c r="P178" s="229">
        <f>O178*H178</f>
        <v>0</v>
      </c>
      <c r="Q178" s="229">
        <v>0</v>
      </c>
      <c r="R178" s="229">
        <f>Q178*H178</f>
        <v>0</v>
      </c>
      <c r="S178" s="229">
        <v>0</v>
      </c>
      <c r="T178" s="23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1" t="s">
        <v>156</v>
      </c>
      <c r="AT178" s="231" t="s">
        <v>139</v>
      </c>
      <c r="AU178" s="231" t="s">
        <v>86</v>
      </c>
      <c r="AY178" s="17" t="s">
        <v>136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7" t="s">
        <v>84</v>
      </c>
      <c r="BK178" s="232">
        <f>ROUND(I178*H178,2)</f>
        <v>0</v>
      </c>
      <c r="BL178" s="17" t="s">
        <v>156</v>
      </c>
      <c r="BM178" s="231" t="s">
        <v>320</v>
      </c>
    </row>
    <row r="179" s="2" customFormat="1">
      <c r="A179" s="38"/>
      <c r="B179" s="39"/>
      <c r="C179" s="40"/>
      <c r="D179" s="233" t="s">
        <v>145</v>
      </c>
      <c r="E179" s="40"/>
      <c r="F179" s="234" t="s">
        <v>321</v>
      </c>
      <c r="G179" s="40"/>
      <c r="H179" s="40"/>
      <c r="I179" s="235"/>
      <c r="J179" s="40"/>
      <c r="K179" s="40"/>
      <c r="L179" s="44"/>
      <c r="M179" s="236"/>
      <c r="N179" s="237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145</v>
      </c>
      <c r="AU179" s="17" t="s">
        <v>86</v>
      </c>
    </row>
    <row r="180" s="13" customFormat="1">
      <c r="A180" s="13"/>
      <c r="B180" s="242"/>
      <c r="C180" s="243"/>
      <c r="D180" s="233" t="s">
        <v>241</v>
      </c>
      <c r="E180" s="244" t="s">
        <v>1</v>
      </c>
      <c r="F180" s="245" t="s">
        <v>322</v>
      </c>
      <c r="G180" s="243"/>
      <c r="H180" s="246">
        <v>50.219999999999999</v>
      </c>
      <c r="I180" s="247"/>
      <c r="J180" s="243"/>
      <c r="K180" s="243"/>
      <c r="L180" s="248"/>
      <c r="M180" s="249"/>
      <c r="N180" s="250"/>
      <c r="O180" s="250"/>
      <c r="P180" s="250"/>
      <c r="Q180" s="250"/>
      <c r="R180" s="250"/>
      <c r="S180" s="250"/>
      <c r="T180" s="25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2" t="s">
        <v>241</v>
      </c>
      <c r="AU180" s="252" t="s">
        <v>86</v>
      </c>
      <c r="AV180" s="13" t="s">
        <v>86</v>
      </c>
      <c r="AW180" s="13" t="s">
        <v>33</v>
      </c>
      <c r="AX180" s="13" t="s">
        <v>84</v>
      </c>
      <c r="AY180" s="252" t="s">
        <v>136</v>
      </c>
    </row>
    <row r="181" s="2" customFormat="1" ht="16.5" customHeight="1">
      <c r="A181" s="38"/>
      <c r="B181" s="39"/>
      <c r="C181" s="253" t="s">
        <v>323</v>
      </c>
      <c r="D181" s="253" t="s">
        <v>295</v>
      </c>
      <c r="E181" s="254" t="s">
        <v>324</v>
      </c>
      <c r="F181" s="255" t="s">
        <v>325</v>
      </c>
      <c r="G181" s="256" t="s">
        <v>281</v>
      </c>
      <c r="H181" s="257">
        <v>100.44</v>
      </c>
      <c r="I181" s="258"/>
      <c r="J181" s="259">
        <f>ROUND(I181*H181,2)</f>
        <v>0</v>
      </c>
      <c r="K181" s="260"/>
      <c r="L181" s="261"/>
      <c r="M181" s="262" t="s">
        <v>1</v>
      </c>
      <c r="N181" s="263" t="s">
        <v>41</v>
      </c>
      <c r="O181" s="91"/>
      <c r="P181" s="229">
        <f>O181*H181</f>
        <v>0</v>
      </c>
      <c r="Q181" s="229">
        <v>1</v>
      </c>
      <c r="R181" s="229">
        <f>Q181*H181</f>
        <v>100.44</v>
      </c>
      <c r="S181" s="229">
        <v>0</v>
      </c>
      <c r="T181" s="230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1" t="s">
        <v>175</v>
      </c>
      <c r="AT181" s="231" t="s">
        <v>295</v>
      </c>
      <c r="AU181" s="231" t="s">
        <v>86</v>
      </c>
      <c r="AY181" s="17" t="s">
        <v>136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7" t="s">
        <v>84</v>
      </c>
      <c r="BK181" s="232">
        <f>ROUND(I181*H181,2)</f>
        <v>0</v>
      </c>
      <c r="BL181" s="17" t="s">
        <v>156</v>
      </c>
      <c r="BM181" s="231" t="s">
        <v>326</v>
      </c>
    </row>
    <row r="182" s="13" customFormat="1">
      <c r="A182" s="13"/>
      <c r="B182" s="242"/>
      <c r="C182" s="243"/>
      <c r="D182" s="233" t="s">
        <v>241</v>
      </c>
      <c r="E182" s="244" t="s">
        <v>1</v>
      </c>
      <c r="F182" s="245" t="s">
        <v>327</v>
      </c>
      <c r="G182" s="243"/>
      <c r="H182" s="246">
        <v>100.44</v>
      </c>
      <c r="I182" s="247"/>
      <c r="J182" s="243"/>
      <c r="K182" s="243"/>
      <c r="L182" s="248"/>
      <c r="M182" s="249"/>
      <c r="N182" s="250"/>
      <c r="O182" s="250"/>
      <c r="P182" s="250"/>
      <c r="Q182" s="250"/>
      <c r="R182" s="250"/>
      <c r="S182" s="250"/>
      <c r="T182" s="25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2" t="s">
        <v>241</v>
      </c>
      <c r="AU182" s="252" t="s">
        <v>86</v>
      </c>
      <c r="AV182" s="13" t="s">
        <v>86</v>
      </c>
      <c r="AW182" s="13" t="s">
        <v>33</v>
      </c>
      <c r="AX182" s="13" t="s">
        <v>84</v>
      </c>
      <c r="AY182" s="252" t="s">
        <v>136</v>
      </c>
    </row>
    <row r="183" s="2" customFormat="1" ht="66.75" customHeight="1">
      <c r="A183" s="38"/>
      <c r="B183" s="39"/>
      <c r="C183" s="219" t="s">
        <v>328</v>
      </c>
      <c r="D183" s="219" t="s">
        <v>139</v>
      </c>
      <c r="E183" s="220" t="s">
        <v>329</v>
      </c>
      <c r="F183" s="221" t="s">
        <v>330</v>
      </c>
      <c r="G183" s="222" t="s">
        <v>234</v>
      </c>
      <c r="H183" s="223">
        <v>10.800000000000001</v>
      </c>
      <c r="I183" s="224"/>
      <c r="J183" s="225">
        <f>ROUND(I183*H183,2)</f>
        <v>0</v>
      </c>
      <c r="K183" s="226"/>
      <c r="L183" s="44"/>
      <c r="M183" s="227" t="s">
        <v>1</v>
      </c>
      <c r="N183" s="228" t="s">
        <v>41</v>
      </c>
      <c r="O183" s="91"/>
      <c r="P183" s="229">
        <f>O183*H183</f>
        <v>0</v>
      </c>
      <c r="Q183" s="229">
        <v>0</v>
      </c>
      <c r="R183" s="229">
        <f>Q183*H183</f>
        <v>0</v>
      </c>
      <c r="S183" s="229">
        <v>0</v>
      </c>
      <c r="T183" s="230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1" t="s">
        <v>156</v>
      </c>
      <c r="AT183" s="231" t="s">
        <v>139</v>
      </c>
      <c r="AU183" s="231" t="s">
        <v>86</v>
      </c>
      <c r="AY183" s="17" t="s">
        <v>136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17" t="s">
        <v>84</v>
      </c>
      <c r="BK183" s="232">
        <f>ROUND(I183*H183,2)</f>
        <v>0</v>
      </c>
      <c r="BL183" s="17" t="s">
        <v>156</v>
      </c>
      <c r="BM183" s="231" t="s">
        <v>331</v>
      </c>
    </row>
    <row r="184" s="2" customFormat="1">
      <c r="A184" s="38"/>
      <c r="B184" s="39"/>
      <c r="C184" s="40"/>
      <c r="D184" s="233" t="s">
        <v>145</v>
      </c>
      <c r="E184" s="40"/>
      <c r="F184" s="234" t="s">
        <v>332</v>
      </c>
      <c r="G184" s="40"/>
      <c r="H184" s="40"/>
      <c r="I184" s="235"/>
      <c r="J184" s="40"/>
      <c r="K184" s="40"/>
      <c r="L184" s="44"/>
      <c r="M184" s="236"/>
      <c r="N184" s="237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145</v>
      </c>
      <c r="AU184" s="17" t="s">
        <v>86</v>
      </c>
    </row>
    <row r="185" s="2" customFormat="1" ht="16.5" customHeight="1">
      <c r="A185" s="38"/>
      <c r="B185" s="39"/>
      <c r="C185" s="253" t="s">
        <v>333</v>
      </c>
      <c r="D185" s="253" t="s">
        <v>295</v>
      </c>
      <c r="E185" s="254" t="s">
        <v>334</v>
      </c>
      <c r="F185" s="255" t="s">
        <v>335</v>
      </c>
      <c r="G185" s="256" t="s">
        <v>281</v>
      </c>
      <c r="H185" s="257">
        <v>21.600000000000001</v>
      </c>
      <c r="I185" s="258"/>
      <c r="J185" s="259">
        <f>ROUND(I185*H185,2)</f>
        <v>0</v>
      </c>
      <c r="K185" s="260"/>
      <c r="L185" s="261"/>
      <c r="M185" s="262" t="s">
        <v>1</v>
      </c>
      <c r="N185" s="263" t="s">
        <v>41</v>
      </c>
      <c r="O185" s="91"/>
      <c r="P185" s="229">
        <f>O185*H185</f>
        <v>0</v>
      </c>
      <c r="Q185" s="229">
        <v>1</v>
      </c>
      <c r="R185" s="229">
        <f>Q185*H185</f>
        <v>21.600000000000001</v>
      </c>
      <c r="S185" s="229">
        <v>0</v>
      </c>
      <c r="T185" s="230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1" t="s">
        <v>175</v>
      </c>
      <c r="AT185" s="231" t="s">
        <v>295</v>
      </c>
      <c r="AU185" s="231" t="s">
        <v>86</v>
      </c>
      <c r="AY185" s="17" t="s">
        <v>136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17" t="s">
        <v>84</v>
      </c>
      <c r="BK185" s="232">
        <f>ROUND(I185*H185,2)</f>
        <v>0</v>
      </c>
      <c r="BL185" s="17" t="s">
        <v>156</v>
      </c>
      <c r="BM185" s="231" t="s">
        <v>336</v>
      </c>
    </row>
    <row r="186" s="13" customFormat="1">
      <c r="A186" s="13"/>
      <c r="B186" s="242"/>
      <c r="C186" s="243"/>
      <c r="D186" s="233" t="s">
        <v>241</v>
      </c>
      <c r="E186" s="244" t="s">
        <v>1</v>
      </c>
      <c r="F186" s="245" t="s">
        <v>337</v>
      </c>
      <c r="G186" s="243"/>
      <c r="H186" s="246">
        <v>10.800000000000001</v>
      </c>
      <c r="I186" s="247"/>
      <c r="J186" s="243"/>
      <c r="K186" s="243"/>
      <c r="L186" s="248"/>
      <c r="M186" s="249"/>
      <c r="N186" s="250"/>
      <c r="O186" s="250"/>
      <c r="P186" s="250"/>
      <c r="Q186" s="250"/>
      <c r="R186" s="250"/>
      <c r="S186" s="250"/>
      <c r="T186" s="25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2" t="s">
        <v>241</v>
      </c>
      <c r="AU186" s="252" t="s">
        <v>86</v>
      </c>
      <c r="AV186" s="13" t="s">
        <v>86</v>
      </c>
      <c r="AW186" s="13" t="s">
        <v>33</v>
      </c>
      <c r="AX186" s="13" t="s">
        <v>84</v>
      </c>
      <c r="AY186" s="252" t="s">
        <v>136</v>
      </c>
    </row>
    <row r="187" s="13" customFormat="1">
      <c r="A187" s="13"/>
      <c r="B187" s="242"/>
      <c r="C187" s="243"/>
      <c r="D187" s="233" t="s">
        <v>241</v>
      </c>
      <c r="E187" s="243"/>
      <c r="F187" s="245" t="s">
        <v>338</v>
      </c>
      <c r="G187" s="243"/>
      <c r="H187" s="246">
        <v>21.600000000000001</v>
      </c>
      <c r="I187" s="247"/>
      <c r="J187" s="243"/>
      <c r="K187" s="243"/>
      <c r="L187" s="248"/>
      <c r="M187" s="249"/>
      <c r="N187" s="250"/>
      <c r="O187" s="250"/>
      <c r="P187" s="250"/>
      <c r="Q187" s="250"/>
      <c r="R187" s="250"/>
      <c r="S187" s="250"/>
      <c r="T187" s="25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2" t="s">
        <v>241</v>
      </c>
      <c r="AU187" s="252" t="s">
        <v>86</v>
      </c>
      <c r="AV187" s="13" t="s">
        <v>86</v>
      </c>
      <c r="AW187" s="13" t="s">
        <v>4</v>
      </c>
      <c r="AX187" s="13" t="s">
        <v>84</v>
      </c>
      <c r="AY187" s="252" t="s">
        <v>136</v>
      </c>
    </row>
    <row r="188" s="2" customFormat="1" ht="37.8" customHeight="1">
      <c r="A188" s="38"/>
      <c r="B188" s="39"/>
      <c r="C188" s="219" t="s">
        <v>339</v>
      </c>
      <c r="D188" s="219" t="s">
        <v>139</v>
      </c>
      <c r="E188" s="220" t="s">
        <v>340</v>
      </c>
      <c r="F188" s="221" t="s">
        <v>341</v>
      </c>
      <c r="G188" s="222" t="s">
        <v>214</v>
      </c>
      <c r="H188" s="223">
        <v>8671</v>
      </c>
      <c r="I188" s="224"/>
      <c r="J188" s="225">
        <f>ROUND(I188*H188,2)</f>
        <v>0</v>
      </c>
      <c r="K188" s="226"/>
      <c r="L188" s="44"/>
      <c r="M188" s="227" t="s">
        <v>1</v>
      </c>
      <c r="N188" s="228" t="s">
        <v>41</v>
      </c>
      <c r="O188" s="91"/>
      <c r="P188" s="229">
        <f>O188*H188</f>
        <v>0</v>
      </c>
      <c r="Q188" s="229">
        <v>0</v>
      </c>
      <c r="R188" s="229">
        <f>Q188*H188</f>
        <v>0</v>
      </c>
      <c r="S188" s="229">
        <v>0</v>
      </c>
      <c r="T188" s="230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1" t="s">
        <v>156</v>
      </c>
      <c r="AT188" s="231" t="s">
        <v>139</v>
      </c>
      <c r="AU188" s="231" t="s">
        <v>86</v>
      </c>
      <c r="AY188" s="17" t="s">
        <v>136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17" t="s">
        <v>84</v>
      </c>
      <c r="BK188" s="232">
        <f>ROUND(I188*H188,2)</f>
        <v>0</v>
      </c>
      <c r="BL188" s="17" t="s">
        <v>156</v>
      </c>
      <c r="BM188" s="231" t="s">
        <v>342</v>
      </c>
    </row>
    <row r="189" s="2" customFormat="1">
      <c r="A189" s="38"/>
      <c r="B189" s="39"/>
      <c r="C189" s="40"/>
      <c r="D189" s="233" t="s">
        <v>145</v>
      </c>
      <c r="E189" s="40"/>
      <c r="F189" s="234" t="s">
        <v>343</v>
      </c>
      <c r="G189" s="40"/>
      <c r="H189" s="40"/>
      <c r="I189" s="235"/>
      <c r="J189" s="40"/>
      <c r="K189" s="40"/>
      <c r="L189" s="44"/>
      <c r="M189" s="236"/>
      <c r="N189" s="237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145</v>
      </c>
      <c r="AU189" s="17" t="s">
        <v>86</v>
      </c>
    </row>
    <row r="190" s="13" customFormat="1">
      <c r="A190" s="13"/>
      <c r="B190" s="242"/>
      <c r="C190" s="243"/>
      <c r="D190" s="233" t="s">
        <v>241</v>
      </c>
      <c r="E190" s="244" t="s">
        <v>1</v>
      </c>
      <c r="F190" s="245" t="s">
        <v>344</v>
      </c>
      <c r="G190" s="243"/>
      <c r="H190" s="246">
        <v>8671</v>
      </c>
      <c r="I190" s="247"/>
      <c r="J190" s="243"/>
      <c r="K190" s="243"/>
      <c r="L190" s="248"/>
      <c r="M190" s="249"/>
      <c r="N190" s="250"/>
      <c r="O190" s="250"/>
      <c r="P190" s="250"/>
      <c r="Q190" s="250"/>
      <c r="R190" s="250"/>
      <c r="S190" s="250"/>
      <c r="T190" s="25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2" t="s">
        <v>241</v>
      </c>
      <c r="AU190" s="252" t="s">
        <v>86</v>
      </c>
      <c r="AV190" s="13" t="s">
        <v>86</v>
      </c>
      <c r="AW190" s="13" t="s">
        <v>33</v>
      </c>
      <c r="AX190" s="13" t="s">
        <v>84</v>
      </c>
      <c r="AY190" s="252" t="s">
        <v>136</v>
      </c>
    </row>
    <row r="191" s="2" customFormat="1" ht="16.5" customHeight="1">
      <c r="A191" s="38"/>
      <c r="B191" s="39"/>
      <c r="C191" s="253" t="s">
        <v>345</v>
      </c>
      <c r="D191" s="253" t="s">
        <v>295</v>
      </c>
      <c r="E191" s="254" t="s">
        <v>346</v>
      </c>
      <c r="F191" s="255" t="s">
        <v>347</v>
      </c>
      <c r="G191" s="256" t="s">
        <v>281</v>
      </c>
      <c r="H191" s="257">
        <v>2601.3000000000002</v>
      </c>
      <c r="I191" s="258"/>
      <c r="J191" s="259">
        <f>ROUND(I191*H191,2)</f>
        <v>0</v>
      </c>
      <c r="K191" s="260"/>
      <c r="L191" s="261"/>
      <c r="M191" s="262" t="s">
        <v>1</v>
      </c>
      <c r="N191" s="263" t="s">
        <v>41</v>
      </c>
      <c r="O191" s="91"/>
      <c r="P191" s="229">
        <f>O191*H191</f>
        <v>0</v>
      </c>
      <c r="Q191" s="229">
        <v>1</v>
      </c>
      <c r="R191" s="229">
        <f>Q191*H191</f>
        <v>2601.3000000000002</v>
      </c>
      <c r="S191" s="229">
        <v>0</v>
      </c>
      <c r="T191" s="230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1" t="s">
        <v>175</v>
      </c>
      <c r="AT191" s="231" t="s">
        <v>295</v>
      </c>
      <c r="AU191" s="231" t="s">
        <v>86</v>
      </c>
      <c r="AY191" s="17" t="s">
        <v>136</v>
      </c>
      <c r="BE191" s="232">
        <f>IF(N191="základní",J191,0)</f>
        <v>0</v>
      </c>
      <c r="BF191" s="232">
        <f>IF(N191="snížená",J191,0)</f>
        <v>0</v>
      </c>
      <c r="BG191" s="232">
        <f>IF(N191="zákl. přenesená",J191,0)</f>
        <v>0</v>
      </c>
      <c r="BH191" s="232">
        <f>IF(N191="sníž. přenesená",J191,0)</f>
        <v>0</v>
      </c>
      <c r="BI191" s="232">
        <f>IF(N191="nulová",J191,0)</f>
        <v>0</v>
      </c>
      <c r="BJ191" s="17" t="s">
        <v>84</v>
      </c>
      <c r="BK191" s="232">
        <f>ROUND(I191*H191,2)</f>
        <v>0</v>
      </c>
      <c r="BL191" s="17" t="s">
        <v>156</v>
      </c>
      <c r="BM191" s="231" t="s">
        <v>348</v>
      </c>
    </row>
    <row r="192" s="13" customFormat="1">
      <c r="A192" s="13"/>
      <c r="B192" s="242"/>
      <c r="C192" s="243"/>
      <c r="D192" s="233" t="s">
        <v>241</v>
      </c>
      <c r="E192" s="244" t="s">
        <v>1</v>
      </c>
      <c r="F192" s="245" t="s">
        <v>349</v>
      </c>
      <c r="G192" s="243"/>
      <c r="H192" s="246">
        <v>2601.3000000000002</v>
      </c>
      <c r="I192" s="247"/>
      <c r="J192" s="243"/>
      <c r="K192" s="243"/>
      <c r="L192" s="248"/>
      <c r="M192" s="249"/>
      <c r="N192" s="250"/>
      <c r="O192" s="250"/>
      <c r="P192" s="250"/>
      <c r="Q192" s="250"/>
      <c r="R192" s="250"/>
      <c r="S192" s="250"/>
      <c r="T192" s="25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2" t="s">
        <v>241</v>
      </c>
      <c r="AU192" s="252" t="s">
        <v>86</v>
      </c>
      <c r="AV192" s="13" t="s">
        <v>86</v>
      </c>
      <c r="AW192" s="13" t="s">
        <v>33</v>
      </c>
      <c r="AX192" s="13" t="s">
        <v>84</v>
      </c>
      <c r="AY192" s="252" t="s">
        <v>136</v>
      </c>
    </row>
    <row r="193" s="2" customFormat="1" ht="37.8" customHeight="1">
      <c r="A193" s="38"/>
      <c r="B193" s="39"/>
      <c r="C193" s="219" t="s">
        <v>350</v>
      </c>
      <c r="D193" s="219" t="s">
        <v>139</v>
      </c>
      <c r="E193" s="220" t="s">
        <v>351</v>
      </c>
      <c r="F193" s="221" t="s">
        <v>352</v>
      </c>
      <c r="G193" s="222" t="s">
        <v>214</v>
      </c>
      <c r="H193" s="223">
        <v>8671</v>
      </c>
      <c r="I193" s="224"/>
      <c r="J193" s="225">
        <f>ROUND(I193*H193,2)</f>
        <v>0</v>
      </c>
      <c r="K193" s="226"/>
      <c r="L193" s="44"/>
      <c r="M193" s="227" t="s">
        <v>1</v>
      </c>
      <c r="N193" s="228" t="s">
        <v>41</v>
      </c>
      <c r="O193" s="91"/>
      <c r="P193" s="229">
        <f>O193*H193</f>
        <v>0</v>
      </c>
      <c r="Q193" s="229">
        <v>0</v>
      </c>
      <c r="R193" s="229">
        <f>Q193*H193</f>
        <v>0</v>
      </c>
      <c r="S193" s="229">
        <v>0</v>
      </c>
      <c r="T193" s="230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1" t="s">
        <v>156</v>
      </c>
      <c r="AT193" s="231" t="s">
        <v>139</v>
      </c>
      <c r="AU193" s="231" t="s">
        <v>86</v>
      </c>
      <c r="AY193" s="17" t="s">
        <v>136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17" t="s">
        <v>84</v>
      </c>
      <c r="BK193" s="232">
        <f>ROUND(I193*H193,2)</f>
        <v>0</v>
      </c>
      <c r="BL193" s="17" t="s">
        <v>156</v>
      </c>
      <c r="BM193" s="231" t="s">
        <v>353</v>
      </c>
    </row>
    <row r="194" s="2" customFormat="1" ht="16.5" customHeight="1">
      <c r="A194" s="38"/>
      <c r="B194" s="39"/>
      <c r="C194" s="253" t="s">
        <v>354</v>
      </c>
      <c r="D194" s="253" t="s">
        <v>295</v>
      </c>
      <c r="E194" s="254" t="s">
        <v>355</v>
      </c>
      <c r="F194" s="255" t="s">
        <v>356</v>
      </c>
      <c r="G194" s="256" t="s">
        <v>357</v>
      </c>
      <c r="H194" s="257">
        <v>173.41999999999999</v>
      </c>
      <c r="I194" s="258"/>
      <c r="J194" s="259">
        <f>ROUND(I194*H194,2)</f>
        <v>0</v>
      </c>
      <c r="K194" s="260"/>
      <c r="L194" s="261"/>
      <c r="M194" s="262" t="s">
        <v>1</v>
      </c>
      <c r="N194" s="263" t="s">
        <v>41</v>
      </c>
      <c r="O194" s="91"/>
      <c r="P194" s="229">
        <f>O194*H194</f>
        <v>0</v>
      </c>
      <c r="Q194" s="229">
        <v>0.001</v>
      </c>
      <c r="R194" s="229">
        <f>Q194*H194</f>
        <v>0.17341999999999999</v>
      </c>
      <c r="S194" s="229">
        <v>0</v>
      </c>
      <c r="T194" s="230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1" t="s">
        <v>175</v>
      </c>
      <c r="AT194" s="231" t="s">
        <v>295</v>
      </c>
      <c r="AU194" s="231" t="s">
        <v>86</v>
      </c>
      <c r="AY194" s="17" t="s">
        <v>136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17" t="s">
        <v>84</v>
      </c>
      <c r="BK194" s="232">
        <f>ROUND(I194*H194,2)</f>
        <v>0</v>
      </c>
      <c r="BL194" s="17" t="s">
        <v>156</v>
      </c>
      <c r="BM194" s="231" t="s">
        <v>358</v>
      </c>
    </row>
    <row r="195" s="13" customFormat="1">
      <c r="A195" s="13"/>
      <c r="B195" s="242"/>
      <c r="C195" s="243"/>
      <c r="D195" s="233" t="s">
        <v>241</v>
      </c>
      <c r="E195" s="243"/>
      <c r="F195" s="245" t="s">
        <v>359</v>
      </c>
      <c r="G195" s="243"/>
      <c r="H195" s="246">
        <v>173.41999999999999</v>
      </c>
      <c r="I195" s="247"/>
      <c r="J195" s="243"/>
      <c r="K195" s="243"/>
      <c r="L195" s="248"/>
      <c r="M195" s="249"/>
      <c r="N195" s="250"/>
      <c r="O195" s="250"/>
      <c r="P195" s="250"/>
      <c r="Q195" s="250"/>
      <c r="R195" s="250"/>
      <c r="S195" s="250"/>
      <c r="T195" s="25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2" t="s">
        <v>241</v>
      </c>
      <c r="AU195" s="252" t="s">
        <v>86</v>
      </c>
      <c r="AV195" s="13" t="s">
        <v>86</v>
      </c>
      <c r="AW195" s="13" t="s">
        <v>4</v>
      </c>
      <c r="AX195" s="13" t="s">
        <v>84</v>
      </c>
      <c r="AY195" s="252" t="s">
        <v>136</v>
      </c>
    </row>
    <row r="196" s="2" customFormat="1" ht="44.25" customHeight="1">
      <c r="A196" s="38"/>
      <c r="B196" s="39"/>
      <c r="C196" s="219" t="s">
        <v>360</v>
      </c>
      <c r="D196" s="219" t="s">
        <v>139</v>
      </c>
      <c r="E196" s="220" t="s">
        <v>361</v>
      </c>
      <c r="F196" s="221" t="s">
        <v>362</v>
      </c>
      <c r="G196" s="222" t="s">
        <v>219</v>
      </c>
      <c r="H196" s="223">
        <v>88</v>
      </c>
      <c r="I196" s="224"/>
      <c r="J196" s="225">
        <f>ROUND(I196*H196,2)</f>
        <v>0</v>
      </c>
      <c r="K196" s="226"/>
      <c r="L196" s="44"/>
      <c r="M196" s="227" t="s">
        <v>1</v>
      </c>
      <c r="N196" s="228" t="s">
        <v>41</v>
      </c>
      <c r="O196" s="91"/>
      <c r="P196" s="229">
        <f>O196*H196</f>
        <v>0</v>
      </c>
      <c r="Q196" s="229">
        <v>0</v>
      </c>
      <c r="R196" s="229">
        <f>Q196*H196</f>
        <v>0</v>
      </c>
      <c r="S196" s="229">
        <v>0</v>
      </c>
      <c r="T196" s="230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1" t="s">
        <v>156</v>
      </c>
      <c r="AT196" s="231" t="s">
        <v>139</v>
      </c>
      <c r="AU196" s="231" t="s">
        <v>86</v>
      </c>
      <c r="AY196" s="17" t="s">
        <v>136</v>
      </c>
      <c r="BE196" s="232">
        <f>IF(N196="základní",J196,0)</f>
        <v>0</v>
      </c>
      <c r="BF196" s="232">
        <f>IF(N196="snížená",J196,0)</f>
        <v>0</v>
      </c>
      <c r="BG196" s="232">
        <f>IF(N196="zákl. přenesená",J196,0)</f>
        <v>0</v>
      </c>
      <c r="BH196" s="232">
        <f>IF(N196="sníž. přenesená",J196,0)</f>
        <v>0</v>
      </c>
      <c r="BI196" s="232">
        <f>IF(N196="nulová",J196,0)</f>
        <v>0</v>
      </c>
      <c r="BJ196" s="17" t="s">
        <v>84</v>
      </c>
      <c r="BK196" s="232">
        <f>ROUND(I196*H196,2)</f>
        <v>0</v>
      </c>
      <c r="BL196" s="17" t="s">
        <v>156</v>
      </c>
      <c r="BM196" s="231" t="s">
        <v>363</v>
      </c>
    </row>
    <row r="197" s="2" customFormat="1" ht="16.5" customHeight="1">
      <c r="A197" s="38"/>
      <c r="B197" s="39"/>
      <c r="C197" s="253" t="s">
        <v>364</v>
      </c>
      <c r="D197" s="253" t="s">
        <v>295</v>
      </c>
      <c r="E197" s="254" t="s">
        <v>365</v>
      </c>
      <c r="F197" s="255" t="s">
        <v>366</v>
      </c>
      <c r="G197" s="256" t="s">
        <v>219</v>
      </c>
      <c r="H197" s="257">
        <v>88</v>
      </c>
      <c r="I197" s="258"/>
      <c r="J197" s="259">
        <f>ROUND(I197*H197,2)</f>
        <v>0</v>
      </c>
      <c r="K197" s="260"/>
      <c r="L197" s="261"/>
      <c r="M197" s="262" t="s">
        <v>1</v>
      </c>
      <c r="N197" s="263" t="s">
        <v>41</v>
      </c>
      <c r="O197" s="91"/>
      <c r="P197" s="229">
        <f>O197*H197</f>
        <v>0</v>
      </c>
      <c r="Q197" s="229">
        <v>0.040000000000000001</v>
      </c>
      <c r="R197" s="229">
        <f>Q197*H197</f>
        <v>3.52</v>
      </c>
      <c r="S197" s="229">
        <v>0</v>
      </c>
      <c r="T197" s="230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1" t="s">
        <v>175</v>
      </c>
      <c r="AT197" s="231" t="s">
        <v>295</v>
      </c>
      <c r="AU197" s="231" t="s">
        <v>86</v>
      </c>
      <c r="AY197" s="17" t="s">
        <v>136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7" t="s">
        <v>84</v>
      </c>
      <c r="BK197" s="232">
        <f>ROUND(I197*H197,2)</f>
        <v>0</v>
      </c>
      <c r="BL197" s="17" t="s">
        <v>156</v>
      </c>
      <c r="BM197" s="231" t="s">
        <v>367</v>
      </c>
    </row>
    <row r="198" s="2" customFormat="1" ht="21.75" customHeight="1">
      <c r="A198" s="38"/>
      <c r="B198" s="39"/>
      <c r="C198" s="219" t="s">
        <v>368</v>
      </c>
      <c r="D198" s="219" t="s">
        <v>139</v>
      </c>
      <c r="E198" s="220" t="s">
        <v>369</v>
      </c>
      <c r="F198" s="221" t="s">
        <v>370</v>
      </c>
      <c r="G198" s="222" t="s">
        <v>219</v>
      </c>
      <c r="H198" s="223">
        <v>88</v>
      </c>
      <c r="I198" s="224"/>
      <c r="J198" s="225">
        <f>ROUND(I198*H198,2)</f>
        <v>0</v>
      </c>
      <c r="K198" s="226"/>
      <c r="L198" s="44"/>
      <c r="M198" s="227" t="s">
        <v>1</v>
      </c>
      <c r="N198" s="228" t="s">
        <v>41</v>
      </c>
      <c r="O198" s="91"/>
      <c r="P198" s="229">
        <f>O198*H198</f>
        <v>0</v>
      </c>
      <c r="Q198" s="229">
        <v>5.0000000000000002E-05</v>
      </c>
      <c r="R198" s="229">
        <f>Q198*H198</f>
        <v>0.0044000000000000003</v>
      </c>
      <c r="S198" s="229">
        <v>0</v>
      </c>
      <c r="T198" s="230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1" t="s">
        <v>156</v>
      </c>
      <c r="AT198" s="231" t="s">
        <v>139</v>
      </c>
      <c r="AU198" s="231" t="s">
        <v>86</v>
      </c>
      <c r="AY198" s="17" t="s">
        <v>136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7" t="s">
        <v>84</v>
      </c>
      <c r="BK198" s="232">
        <f>ROUND(I198*H198,2)</f>
        <v>0</v>
      </c>
      <c r="BL198" s="17" t="s">
        <v>156</v>
      </c>
      <c r="BM198" s="231" t="s">
        <v>371</v>
      </c>
    </row>
    <row r="199" s="2" customFormat="1" ht="21.75" customHeight="1">
      <c r="A199" s="38"/>
      <c r="B199" s="39"/>
      <c r="C199" s="253" t="s">
        <v>372</v>
      </c>
      <c r="D199" s="253" t="s">
        <v>295</v>
      </c>
      <c r="E199" s="254" t="s">
        <v>373</v>
      </c>
      <c r="F199" s="255" t="s">
        <v>374</v>
      </c>
      <c r="G199" s="256" t="s">
        <v>219</v>
      </c>
      <c r="H199" s="257">
        <v>264</v>
      </c>
      <c r="I199" s="258"/>
      <c r="J199" s="259">
        <f>ROUND(I199*H199,2)</f>
        <v>0</v>
      </c>
      <c r="K199" s="260"/>
      <c r="L199" s="261"/>
      <c r="M199" s="262" t="s">
        <v>1</v>
      </c>
      <c r="N199" s="263" t="s">
        <v>41</v>
      </c>
      <c r="O199" s="91"/>
      <c r="P199" s="229">
        <f>O199*H199</f>
        <v>0</v>
      </c>
      <c r="Q199" s="229">
        <v>0.0047200000000000002</v>
      </c>
      <c r="R199" s="229">
        <f>Q199*H199</f>
        <v>1.2460800000000001</v>
      </c>
      <c r="S199" s="229">
        <v>0</v>
      </c>
      <c r="T199" s="230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1" t="s">
        <v>175</v>
      </c>
      <c r="AT199" s="231" t="s">
        <v>295</v>
      </c>
      <c r="AU199" s="231" t="s">
        <v>86</v>
      </c>
      <c r="AY199" s="17" t="s">
        <v>136</v>
      </c>
      <c r="BE199" s="232">
        <f>IF(N199="základní",J199,0)</f>
        <v>0</v>
      </c>
      <c r="BF199" s="232">
        <f>IF(N199="snížená",J199,0)</f>
        <v>0</v>
      </c>
      <c r="BG199" s="232">
        <f>IF(N199="zákl. přenesená",J199,0)</f>
        <v>0</v>
      </c>
      <c r="BH199" s="232">
        <f>IF(N199="sníž. přenesená",J199,0)</f>
        <v>0</v>
      </c>
      <c r="BI199" s="232">
        <f>IF(N199="nulová",J199,0)</f>
        <v>0</v>
      </c>
      <c r="BJ199" s="17" t="s">
        <v>84</v>
      </c>
      <c r="BK199" s="232">
        <f>ROUND(I199*H199,2)</f>
        <v>0</v>
      </c>
      <c r="BL199" s="17" t="s">
        <v>156</v>
      </c>
      <c r="BM199" s="231" t="s">
        <v>375</v>
      </c>
    </row>
    <row r="200" s="13" customFormat="1">
      <c r="A200" s="13"/>
      <c r="B200" s="242"/>
      <c r="C200" s="243"/>
      <c r="D200" s="233" t="s">
        <v>241</v>
      </c>
      <c r="E200" s="244" t="s">
        <v>1</v>
      </c>
      <c r="F200" s="245" t="s">
        <v>376</v>
      </c>
      <c r="G200" s="243"/>
      <c r="H200" s="246">
        <v>264</v>
      </c>
      <c r="I200" s="247"/>
      <c r="J200" s="243"/>
      <c r="K200" s="243"/>
      <c r="L200" s="248"/>
      <c r="M200" s="249"/>
      <c r="N200" s="250"/>
      <c r="O200" s="250"/>
      <c r="P200" s="250"/>
      <c r="Q200" s="250"/>
      <c r="R200" s="250"/>
      <c r="S200" s="250"/>
      <c r="T200" s="25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2" t="s">
        <v>241</v>
      </c>
      <c r="AU200" s="252" t="s">
        <v>86</v>
      </c>
      <c r="AV200" s="13" t="s">
        <v>86</v>
      </c>
      <c r="AW200" s="13" t="s">
        <v>33</v>
      </c>
      <c r="AX200" s="13" t="s">
        <v>84</v>
      </c>
      <c r="AY200" s="252" t="s">
        <v>136</v>
      </c>
    </row>
    <row r="201" s="2" customFormat="1" ht="33" customHeight="1">
      <c r="A201" s="38"/>
      <c r="B201" s="39"/>
      <c r="C201" s="219" t="s">
        <v>377</v>
      </c>
      <c r="D201" s="219" t="s">
        <v>139</v>
      </c>
      <c r="E201" s="220" t="s">
        <v>378</v>
      </c>
      <c r="F201" s="221" t="s">
        <v>379</v>
      </c>
      <c r="G201" s="222" t="s">
        <v>219</v>
      </c>
      <c r="H201" s="223">
        <v>88</v>
      </c>
      <c r="I201" s="224"/>
      <c r="J201" s="225">
        <f>ROUND(I201*H201,2)</f>
        <v>0</v>
      </c>
      <c r="K201" s="226"/>
      <c r="L201" s="44"/>
      <c r="M201" s="227" t="s">
        <v>1</v>
      </c>
      <c r="N201" s="228" t="s">
        <v>41</v>
      </c>
      <c r="O201" s="91"/>
      <c r="P201" s="229">
        <f>O201*H201</f>
        <v>0</v>
      </c>
      <c r="Q201" s="229">
        <v>0.0020799999999999998</v>
      </c>
      <c r="R201" s="229">
        <f>Q201*H201</f>
        <v>0.18303999999999998</v>
      </c>
      <c r="S201" s="229">
        <v>0</v>
      </c>
      <c r="T201" s="230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1" t="s">
        <v>156</v>
      </c>
      <c r="AT201" s="231" t="s">
        <v>139</v>
      </c>
      <c r="AU201" s="231" t="s">
        <v>86</v>
      </c>
      <c r="AY201" s="17" t="s">
        <v>136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17" t="s">
        <v>84</v>
      </c>
      <c r="BK201" s="232">
        <f>ROUND(I201*H201,2)</f>
        <v>0</v>
      </c>
      <c r="BL201" s="17" t="s">
        <v>156</v>
      </c>
      <c r="BM201" s="231" t="s">
        <v>380</v>
      </c>
    </row>
    <row r="202" s="2" customFormat="1" ht="33" customHeight="1">
      <c r="A202" s="38"/>
      <c r="B202" s="39"/>
      <c r="C202" s="219" t="s">
        <v>381</v>
      </c>
      <c r="D202" s="219" t="s">
        <v>139</v>
      </c>
      <c r="E202" s="220" t="s">
        <v>382</v>
      </c>
      <c r="F202" s="221" t="s">
        <v>383</v>
      </c>
      <c r="G202" s="222" t="s">
        <v>214</v>
      </c>
      <c r="H202" s="223">
        <v>69.079999999999998</v>
      </c>
      <c r="I202" s="224"/>
      <c r="J202" s="225">
        <f>ROUND(I202*H202,2)</f>
        <v>0</v>
      </c>
      <c r="K202" s="226"/>
      <c r="L202" s="44"/>
      <c r="M202" s="227" t="s">
        <v>1</v>
      </c>
      <c r="N202" s="228" t="s">
        <v>41</v>
      </c>
      <c r="O202" s="91"/>
      <c r="P202" s="229">
        <f>O202*H202</f>
        <v>0</v>
      </c>
      <c r="Q202" s="229">
        <v>0</v>
      </c>
      <c r="R202" s="229">
        <f>Q202*H202</f>
        <v>0</v>
      </c>
      <c r="S202" s="229">
        <v>0</v>
      </c>
      <c r="T202" s="230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1" t="s">
        <v>156</v>
      </c>
      <c r="AT202" s="231" t="s">
        <v>139</v>
      </c>
      <c r="AU202" s="231" t="s">
        <v>86</v>
      </c>
      <c r="AY202" s="17" t="s">
        <v>136</v>
      </c>
      <c r="BE202" s="232">
        <f>IF(N202="základní",J202,0)</f>
        <v>0</v>
      </c>
      <c r="BF202" s="232">
        <f>IF(N202="snížená",J202,0)</f>
        <v>0</v>
      </c>
      <c r="BG202" s="232">
        <f>IF(N202="zákl. přenesená",J202,0)</f>
        <v>0</v>
      </c>
      <c r="BH202" s="232">
        <f>IF(N202="sníž. přenesená",J202,0)</f>
        <v>0</v>
      </c>
      <c r="BI202" s="232">
        <f>IF(N202="nulová",J202,0)</f>
        <v>0</v>
      </c>
      <c r="BJ202" s="17" t="s">
        <v>84</v>
      </c>
      <c r="BK202" s="232">
        <f>ROUND(I202*H202,2)</f>
        <v>0</v>
      </c>
      <c r="BL202" s="17" t="s">
        <v>156</v>
      </c>
      <c r="BM202" s="231" t="s">
        <v>384</v>
      </c>
    </row>
    <row r="203" s="2" customFormat="1">
      <c r="A203" s="38"/>
      <c r="B203" s="39"/>
      <c r="C203" s="40"/>
      <c r="D203" s="233" t="s">
        <v>145</v>
      </c>
      <c r="E203" s="40"/>
      <c r="F203" s="234" t="s">
        <v>385</v>
      </c>
      <c r="G203" s="40"/>
      <c r="H203" s="40"/>
      <c r="I203" s="235"/>
      <c r="J203" s="40"/>
      <c r="K203" s="40"/>
      <c r="L203" s="44"/>
      <c r="M203" s="236"/>
      <c r="N203" s="237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145</v>
      </c>
      <c r="AU203" s="17" t="s">
        <v>86</v>
      </c>
    </row>
    <row r="204" s="2" customFormat="1" ht="16.5" customHeight="1">
      <c r="A204" s="38"/>
      <c r="B204" s="39"/>
      <c r="C204" s="253" t="s">
        <v>386</v>
      </c>
      <c r="D204" s="253" t="s">
        <v>295</v>
      </c>
      <c r="E204" s="254" t="s">
        <v>387</v>
      </c>
      <c r="F204" s="255" t="s">
        <v>388</v>
      </c>
      <c r="G204" s="256" t="s">
        <v>234</v>
      </c>
      <c r="H204" s="257">
        <v>10.569000000000001</v>
      </c>
      <c r="I204" s="258"/>
      <c r="J204" s="259">
        <f>ROUND(I204*H204,2)</f>
        <v>0</v>
      </c>
      <c r="K204" s="260"/>
      <c r="L204" s="261"/>
      <c r="M204" s="262" t="s">
        <v>1</v>
      </c>
      <c r="N204" s="263" t="s">
        <v>41</v>
      </c>
      <c r="O204" s="91"/>
      <c r="P204" s="229">
        <f>O204*H204</f>
        <v>0</v>
      </c>
      <c r="Q204" s="229">
        <v>0.20000000000000001</v>
      </c>
      <c r="R204" s="229">
        <f>Q204*H204</f>
        <v>2.1138000000000003</v>
      </c>
      <c r="S204" s="229">
        <v>0</v>
      </c>
      <c r="T204" s="230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1" t="s">
        <v>175</v>
      </c>
      <c r="AT204" s="231" t="s">
        <v>295</v>
      </c>
      <c r="AU204" s="231" t="s">
        <v>86</v>
      </c>
      <c r="AY204" s="17" t="s">
        <v>136</v>
      </c>
      <c r="BE204" s="232">
        <f>IF(N204="základní",J204,0)</f>
        <v>0</v>
      </c>
      <c r="BF204" s="232">
        <f>IF(N204="snížená",J204,0)</f>
        <v>0</v>
      </c>
      <c r="BG204" s="232">
        <f>IF(N204="zákl. přenesená",J204,0)</f>
        <v>0</v>
      </c>
      <c r="BH204" s="232">
        <f>IF(N204="sníž. přenesená",J204,0)</f>
        <v>0</v>
      </c>
      <c r="BI204" s="232">
        <f>IF(N204="nulová",J204,0)</f>
        <v>0</v>
      </c>
      <c r="BJ204" s="17" t="s">
        <v>84</v>
      </c>
      <c r="BK204" s="232">
        <f>ROUND(I204*H204,2)</f>
        <v>0</v>
      </c>
      <c r="BL204" s="17" t="s">
        <v>156</v>
      </c>
      <c r="BM204" s="231" t="s">
        <v>389</v>
      </c>
    </row>
    <row r="205" s="13" customFormat="1">
      <c r="A205" s="13"/>
      <c r="B205" s="242"/>
      <c r="C205" s="243"/>
      <c r="D205" s="233" t="s">
        <v>241</v>
      </c>
      <c r="E205" s="243"/>
      <c r="F205" s="245" t="s">
        <v>390</v>
      </c>
      <c r="G205" s="243"/>
      <c r="H205" s="246">
        <v>10.569000000000001</v>
      </c>
      <c r="I205" s="247"/>
      <c r="J205" s="243"/>
      <c r="K205" s="243"/>
      <c r="L205" s="248"/>
      <c r="M205" s="249"/>
      <c r="N205" s="250"/>
      <c r="O205" s="250"/>
      <c r="P205" s="250"/>
      <c r="Q205" s="250"/>
      <c r="R205" s="250"/>
      <c r="S205" s="250"/>
      <c r="T205" s="25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2" t="s">
        <v>241</v>
      </c>
      <c r="AU205" s="252" t="s">
        <v>86</v>
      </c>
      <c r="AV205" s="13" t="s">
        <v>86</v>
      </c>
      <c r="AW205" s="13" t="s">
        <v>4</v>
      </c>
      <c r="AX205" s="13" t="s">
        <v>84</v>
      </c>
      <c r="AY205" s="252" t="s">
        <v>136</v>
      </c>
    </row>
    <row r="206" s="2" customFormat="1" ht="24.15" customHeight="1">
      <c r="A206" s="38"/>
      <c r="B206" s="39"/>
      <c r="C206" s="219" t="s">
        <v>391</v>
      </c>
      <c r="D206" s="219" t="s">
        <v>139</v>
      </c>
      <c r="E206" s="220" t="s">
        <v>392</v>
      </c>
      <c r="F206" s="221" t="s">
        <v>393</v>
      </c>
      <c r="G206" s="222" t="s">
        <v>214</v>
      </c>
      <c r="H206" s="223">
        <v>8671</v>
      </c>
      <c r="I206" s="224"/>
      <c r="J206" s="225">
        <f>ROUND(I206*H206,2)</f>
        <v>0</v>
      </c>
      <c r="K206" s="226"/>
      <c r="L206" s="44"/>
      <c r="M206" s="227" t="s">
        <v>1</v>
      </c>
      <c r="N206" s="228" t="s">
        <v>41</v>
      </c>
      <c r="O206" s="91"/>
      <c r="P206" s="229">
        <f>O206*H206</f>
        <v>0</v>
      </c>
      <c r="Q206" s="229">
        <v>0</v>
      </c>
      <c r="R206" s="229">
        <f>Q206*H206</f>
        <v>0</v>
      </c>
      <c r="S206" s="229">
        <v>0</v>
      </c>
      <c r="T206" s="230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1" t="s">
        <v>156</v>
      </c>
      <c r="AT206" s="231" t="s">
        <v>139</v>
      </c>
      <c r="AU206" s="231" t="s">
        <v>86</v>
      </c>
      <c r="AY206" s="17" t="s">
        <v>136</v>
      </c>
      <c r="BE206" s="232">
        <f>IF(N206="základní",J206,0)</f>
        <v>0</v>
      </c>
      <c r="BF206" s="232">
        <f>IF(N206="snížená",J206,0)</f>
        <v>0</v>
      </c>
      <c r="BG206" s="232">
        <f>IF(N206="zákl. přenesená",J206,0)</f>
        <v>0</v>
      </c>
      <c r="BH206" s="232">
        <f>IF(N206="sníž. přenesená",J206,0)</f>
        <v>0</v>
      </c>
      <c r="BI206" s="232">
        <f>IF(N206="nulová",J206,0)</f>
        <v>0</v>
      </c>
      <c r="BJ206" s="17" t="s">
        <v>84</v>
      </c>
      <c r="BK206" s="232">
        <f>ROUND(I206*H206,2)</f>
        <v>0</v>
      </c>
      <c r="BL206" s="17" t="s">
        <v>156</v>
      </c>
      <c r="BM206" s="231" t="s">
        <v>394</v>
      </c>
    </row>
    <row r="207" s="12" customFormat="1" ht="22.8" customHeight="1">
      <c r="A207" s="12"/>
      <c r="B207" s="203"/>
      <c r="C207" s="204"/>
      <c r="D207" s="205" t="s">
        <v>75</v>
      </c>
      <c r="E207" s="217" t="s">
        <v>86</v>
      </c>
      <c r="F207" s="217" t="s">
        <v>395</v>
      </c>
      <c r="G207" s="204"/>
      <c r="H207" s="204"/>
      <c r="I207" s="207"/>
      <c r="J207" s="218">
        <f>BK207</f>
        <v>0</v>
      </c>
      <c r="K207" s="204"/>
      <c r="L207" s="209"/>
      <c r="M207" s="210"/>
      <c r="N207" s="211"/>
      <c r="O207" s="211"/>
      <c r="P207" s="212">
        <f>SUM(P208:P224)</f>
        <v>0</v>
      </c>
      <c r="Q207" s="211"/>
      <c r="R207" s="212">
        <f>SUM(R208:R224)</f>
        <v>1.5289850800000002</v>
      </c>
      <c r="S207" s="211"/>
      <c r="T207" s="213">
        <f>SUM(T208:T224)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14" t="s">
        <v>84</v>
      </c>
      <c r="AT207" s="215" t="s">
        <v>75</v>
      </c>
      <c r="AU207" s="215" t="s">
        <v>84</v>
      </c>
      <c r="AY207" s="214" t="s">
        <v>136</v>
      </c>
      <c r="BK207" s="216">
        <f>SUM(BK208:BK224)</f>
        <v>0</v>
      </c>
    </row>
    <row r="208" s="2" customFormat="1" ht="33" customHeight="1">
      <c r="A208" s="38"/>
      <c r="B208" s="39"/>
      <c r="C208" s="219" t="s">
        <v>396</v>
      </c>
      <c r="D208" s="219" t="s">
        <v>139</v>
      </c>
      <c r="E208" s="220" t="s">
        <v>397</v>
      </c>
      <c r="F208" s="221" t="s">
        <v>398</v>
      </c>
      <c r="G208" s="222" t="s">
        <v>234</v>
      </c>
      <c r="H208" s="223">
        <v>0.78200000000000003</v>
      </c>
      <c r="I208" s="224"/>
      <c r="J208" s="225">
        <f>ROUND(I208*H208,2)</f>
        <v>0</v>
      </c>
      <c r="K208" s="226"/>
      <c r="L208" s="44"/>
      <c r="M208" s="227" t="s">
        <v>1</v>
      </c>
      <c r="N208" s="228" t="s">
        <v>41</v>
      </c>
      <c r="O208" s="91"/>
      <c r="P208" s="229">
        <f>O208*H208</f>
        <v>0</v>
      </c>
      <c r="Q208" s="229">
        <v>0</v>
      </c>
      <c r="R208" s="229">
        <f>Q208*H208</f>
        <v>0</v>
      </c>
      <c r="S208" s="229">
        <v>0</v>
      </c>
      <c r="T208" s="230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1" t="s">
        <v>156</v>
      </c>
      <c r="AT208" s="231" t="s">
        <v>139</v>
      </c>
      <c r="AU208" s="231" t="s">
        <v>86</v>
      </c>
      <c r="AY208" s="17" t="s">
        <v>136</v>
      </c>
      <c r="BE208" s="232">
        <f>IF(N208="základní",J208,0)</f>
        <v>0</v>
      </c>
      <c r="BF208" s="232">
        <f>IF(N208="snížená",J208,0)</f>
        <v>0</v>
      </c>
      <c r="BG208" s="232">
        <f>IF(N208="zákl. přenesená",J208,0)</f>
        <v>0</v>
      </c>
      <c r="BH208" s="232">
        <f>IF(N208="sníž. přenesená",J208,0)</f>
        <v>0</v>
      </c>
      <c r="BI208" s="232">
        <f>IF(N208="nulová",J208,0)</f>
        <v>0</v>
      </c>
      <c r="BJ208" s="17" t="s">
        <v>84</v>
      </c>
      <c r="BK208" s="232">
        <f>ROUND(I208*H208,2)</f>
        <v>0</v>
      </c>
      <c r="BL208" s="17" t="s">
        <v>156</v>
      </c>
      <c r="BM208" s="231" t="s">
        <v>399</v>
      </c>
    </row>
    <row r="209" s="2" customFormat="1" ht="24.15" customHeight="1">
      <c r="A209" s="38"/>
      <c r="B209" s="39"/>
      <c r="C209" s="219" t="s">
        <v>400</v>
      </c>
      <c r="D209" s="219" t="s">
        <v>139</v>
      </c>
      <c r="E209" s="220" t="s">
        <v>401</v>
      </c>
      <c r="F209" s="221" t="s">
        <v>402</v>
      </c>
      <c r="G209" s="222" t="s">
        <v>234</v>
      </c>
      <c r="H209" s="223">
        <v>0.78200000000000003</v>
      </c>
      <c r="I209" s="224"/>
      <c r="J209" s="225">
        <f>ROUND(I209*H209,2)</f>
        <v>0</v>
      </c>
      <c r="K209" s="226"/>
      <c r="L209" s="44"/>
      <c r="M209" s="227" t="s">
        <v>1</v>
      </c>
      <c r="N209" s="228" t="s">
        <v>41</v>
      </c>
      <c r="O209" s="91"/>
      <c r="P209" s="229">
        <f>O209*H209</f>
        <v>0</v>
      </c>
      <c r="Q209" s="229">
        <v>0</v>
      </c>
      <c r="R209" s="229">
        <f>Q209*H209</f>
        <v>0</v>
      </c>
      <c r="S209" s="229">
        <v>0</v>
      </c>
      <c r="T209" s="230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1" t="s">
        <v>156</v>
      </c>
      <c r="AT209" s="231" t="s">
        <v>139</v>
      </c>
      <c r="AU209" s="231" t="s">
        <v>86</v>
      </c>
      <c r="AY209" s="17" t="s">
        <v>136</v>
      </c>
      <c r="BE209" s="232">
        <f>IF(N209="základní",J209,0)</f>
        <v>0</v>
      </c>
      <c r="BF209" s="232">
        <f>IF(N209="snížená",J209,0)</f>
        <v>0</v>
      </c>
      <c r="BG209" s="232">
        <f>IF(N209="zákl. přenesená",J209,0)</f>
        <v>0</v>
      </c>
      <c r="BH209" s="232">
        <f>IF(N209="sníž. přenesená",J209,0)</f>
        <v>0</v>
      </c>
      <c r="BI209" s="232">
        <f>IF(N209="nulová",J209,0)</f>
        <v>0</v>
      </c>
      <c r="BJ209" s="17" t="s">
        <v>84</v>
      </c>
      <c r="BK209" s="232">
        <f>ROUND(I209*H209,2)</f>
        <v>0</v>
      </c>
      <c r="BL209" s="17" t="s">
        <v>156</v>
      </c>
      <c r="BM209" s="231" t="s">
        <v>403</v>
      </c>
    </row>
    <row r="210" s="2" customFormat="1">
      <c r="A210" s="38"/>
      <c r="B210" s="39"/>
      <c r="C210" s="40"/>
      <c r="D210" s="233" t="s">
        <v>145</v>
      </c>
      <c r="E210" s="40"/>
      <c r="F210" s="234" t="s">
        <v>404</v>
      </c>
      <c r="G210" s="40"/>
      <c r="H210" s="40"/>
      <c r="I210" s="235"/>
      <c r="J210" s="40"/>
      <c r="K210" s="40"/>
      <c r="L210" s="44"/>
      <c r="M210" s="236"/>
      <c r="N210" s="237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145</v>
      </c>
      <c r="AU210" s="17" t="s">
        <v>86</v>
      </c>
    </row>
    <row r="211" s="2" customFormat="1" ht="24.15" customHeight="1">
      <c r="A211" s="38"/>
      <c r="B211" s="39"/>
      <c r="C211" s="219" t="s">
        <v>405</v>
      </c>
      <c r="D211" s="219" t="s">
        <v>139</v>
      </c>
      <c r="E211" s="220" t="s">
        <v>406</v>
      </c>
      <c r="F211" s="221" t="s">
        <v>407</v>
      </c>
      <c r="G211" s="222" t="s">
        <v>214</v>
      </c>
      <c r="H211" s="223">
        <v>4.5899999999999999</v>
      </c>
      <c r="I211" s="224"/>
      <c r="J211" s="225">
        <f>ROUND(I211*H211,2)</f>
        <v>0</v>
      </c>
      <c r="K211" s="226"/>
      <c r="L211" s="44"/>
      <c r="M211" s="227" t="s">
        <v>1</v>
      </c>
      <c r="N211" s="228" t="s">
        <v>41</v>
      </c>
      <c r="O211" s="91"/>
      <c r="P211" s="229">
        <f>O211*H211</f>
        <v>0</v>
      </c>
      <c r="Q211" s="229">
        <v>0.035099999999999999</v>
      </c>
      <c r="R211" s="229">
        <f>Q211*H211</f>
        <v>0.161109</v>
      </c>
      <c r="S211" s="229">
        <v>0</v>
      </c>
      <c r="T211" s="230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1" t="s">
        <v>156</v>
      </c>
      <c r="AT211" s="231" t="s">
        <v>139</v>
      </c>
      <c r="AU211" s="231" t="s">
        <v>86</v>
      </c>
      <c r="AY211" s="17" t="s">
        <v>136</v>
      </c>
      <c r="BE211" s="232">
        <f>IF(N211="základní",J211,0)</f>
        <v>0</v>
      </c>
      <c r="BF211" s="232">
        <f>IF(N211="snížená",J211,0)</f>
        <v>0</v>
      </c>
      <c r="BG211" s="232">
        <f>IF(N211="zákl. přenesená",J211,0)</f>
        <v>0</v>
      </c>
      <c r="BH211" s="232">
        <f>IF(N211="sníž. přenesená",J211,0)</f>
        <v>0</v>
      </c>
      <c r="BI211" s="232">
        <f>IF(N211="nulová",J211,0)</f>
        <v>0</v>
      </c>
      <c r="BJ211" s="17" t="s">
        <v>84</v>
      </c>
      <c r="BK211" s="232">
        <f>ROUND(I211*H211,2)</f>
        <v>0</v>
      </c>
      <c r="BL211" s="17" t="s">
        <v>156</v>
      </c>
      <c r="BM211" s="231" t="s">
        <v>408</v>
      </c>
    </row>
    <row r="212" s="13" customFormat="1">
      <c r="A212" s="13"/>
      <c r="B212" s="242"/>
      <c r="C212" s="243"/>
      <c r="D212" s="233" t="s">
        <v>241</v>
      </c>
      <c r="E212" s="244" t="s">
        <v>1</v>
      </c>
      <c r="F212" s="245" t="s">
        <v>409</v>
      </c>
      <c r="G212" s="243"/>
      <c r="H212" s="246">
        <v>4.5999999999999996</v>
      </c>
      <c r="I212" s="247"/>
      <c r="J212" s="243"/>
      <c r="K212" s="243"/>
      <c r="L212" s="248"/>
      <c r="M212" s="249"/>
      <c r="N212" s="250"/>
      <c r="O212" s="250"/>
      <c r="P212" s="250"/>
      <c r="Q212" s="250"/>
      <c r="R212" s="250"/>
      <c r="S212" s="250"/>
      <c r="T212" s="251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2" t="s">
        <v>241</v>
      </c>
      <c r="AU212" s="252" t="s">
        <v>86</v>
      </c>
      <c r="AV212" s="13" t="s">
        <v>86</v>
      </c>
      <c r="AW212" s="13" t="s">
        <v>33</v>
      </c>
      <c r="AX212" s="13" t="s">
        <v>76</v>
      </c>
      <c r="AY212" s="252" t="s">
        <v>136</v>
      </c>
    </row>
    <row r="213" s="13" customFormat="1">
      <c r="A213" s="13"/>
      <c r="B213" s="242"/>
      <c r="C213" s="243"/>
      <c r="D213" s="233" t="s">
        <v>241</v>
      </c>
      <c r="E213" s="244" t="s">
        <v>1</v>
      </c>
      <c r="F213" s="245" t="s">
        <v>410</v>
      </c>
      <c r="G213" s="243"/>
      <c r="H213" s="246">
        <v>0.80000000000000004</v>
      </c>
      <c r="I213" s="247"/>
      <c r="J213" s="243"/>
      <c r="K213" s="243"/>
      <c r="L213" s="248"/>
      <c r="M213" s="249"/>
      <c r="N213" s="250"/>
      <c r="O213" s="250"/>
      <c r="P213" s="250"/>
      <c r="Q213" s="250"/>
      <c r="R213" s="250"/>
      <c r="S213" s="250"/>
      <c r="T213" s="251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2" t="s">
        <v>241</v>
      </c>
      <c r="AU213" s="252" t="s">
        <v>86</v>
      </c>
      <c r="AV213" s="13" t="s">
        <v>86</v>
      </c>
      <c r="AW213" s="13" t="s">
        <v>33</v>
      </c>
      <c r="AX213" s="13" t="s">
        <v>76</v>
      </c>
      <c r="AY213" s="252" t="s">
        <v>136</v>
      </c>
    </row>
    <row r="214" s="14" customFormat="1">
      <c r="A214" s="14"/>
      <c r="B214" s="264"/>
      <c r="C214" s="265"/>
      <c r="D214" s="233" t="s">
        <v>241</v>
      </c>
      <c r="E214" s="266" t="s">
        <v>1</v>
      </c>
      <c r="F214" s="267" t="s">
        <v>411</v>
      </c>
      <c r="G214" s="265"/>
      <c r="H214" s="268">
        <v>5.3999999999999995</v>
      </c>
      <c r="I214" s="269"/>
      <c r="J214" s="265"/>
      <c r="K214" s="265"/>
      <c r="L214" s="270"/>
      <c r="M214" s="271"/>
      <c r="N214" s="272"/>
      <c r="O214" s="272"/>
      <c r="P214" s="272"/>
      <c r="Q214" s="272"/>
      <c r="R214" s="272"/>
      <c r="S214" s="272"/>
      <c r="T214" s="273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74" t="s">
        <v>241</v>
      </c>
      <c r="AU214" s="274" t="s">
        <v>86</v>
      </c>
      <c r="AV214" s="14" t="s">
        <v>151</v>
      </c>
      <c r="AW214" s="14" t="s">
        <v>33</v>
      </c>
      <c r="AX214" s="14" t="s">
        <v>76</v>
      </c>
      <c r="AY214" s="274" t="s">
        <v>136</v>
      </c>
    </row>
    <row r="215" s="13" customFormat="1">
      <c r="A215" s="13"/>
      <c r="B215" s="242"/>
      <c r="C215" s="243"/>
      <c r="D215" s="233" t="s">
        <v>241</v>
      </c>
      <c r="E215" s="244" t="s">
        <v>1</v>
      </c>
      <c r="F215" s="245" t="s">
        <v>412</v>
      </c>
      <c r="G215" s="243"/>
      <c r="H215" s="246">
        <v>4.5899999999999999</v>
      </c>
      <c r="I215" s="247"/>
      <c r="J215" s="243"/>
      <c r="K215" s="243"/>
      <c r="L215" s="248"/>
      <c r="M215" s="249"/>
      <c r="N215" s="250"/>
      <c r="O215" s="250"/>
      <c r="P215" s="250"/>
      <c r="Q215" s="250"/>
      <c r="R215" s="250"/>
      <c r="S215" s="250"/>
      <c r="T215" s="25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2" t="s">
        <v>241</v>
      </c>
      <c r="AU215" s="252" t="s">
        <v>86</v>
      </c>
      <c r="AV215" s="13" t="s">
        <v>86</v>
      </c>
      <c r="AW215" s="13" t="s">
        <v>33</v>
      </c>
      <c r="AX215" s="13" t="s">
        <v>84</v>
      </c>
      <c r="AY215" s="252" t="s">
        <v>136</v>
      </c>
    </row>
    <row r="216" s="2" customFormat="1" ht="33" customHeight="1">
      <c r="A216" s="38"/>
      <c r="B216" s="39"/>
      <c r="C216" s="219" t="s">
        <v>413</v>
      </c>
      <c r="D216" s="219" t="s">
        <v>139</v>
      </c>
      <c r="E216" s="220" t="s">
        <v>414</v>
      </c>
      <c r="F216" s="221" t="s">
        <v>398</v>
      </c>
      <c r="G216" s="222" t="s">
        <v>234</v>
      </c>
      <c r="H216" s="223">
        <v>0.53000000000000003</v>
      </c>
      <c r="I216" s="224"/>
      <c r="J216" s="225">
        <f>ROUND(I216*H216,2)</f>
        <v>0</v>
      </c>
      <c r="K216" s="226"/>
      <c r="L216" s="44"/>
      <c r="M216" s="227" t="s">
        <v>1</v>
      </c>
      <c r="N216" s="228" t="s">
        <v>41</v>
      </c>
      <c r="O216" s="91"/>
      <c r="P216" s="229">
        <f>O216*H216</f>
        <v>0</v>
      </c>
      <c r="Q216" s="229">
        <v>0</v>
      </c>
      <c r="R216" s="229">
        <f>Q216*H216</f>
        <v>0</v>
      </c>
      <c r="S216" s="229">
        <v>0</v>
      </c>
      <c r="T216" s="230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1" t="s">
        <v>156</v>
      </c>
      <c r="AT216" s="231" t="s">
        <v>139</v>
      </c>
      <c r="AU216" s="231" t="s">
        <v>86</v>
      </c>
      <c r="AY216" s="17" t="s">
        <v>136</v>
      </c>
      <c r="BE216" s="232">
        <f>IF(N216="základní",J216,0)</f>
        <v>0</v>
      </c>
      <c r="BF216" s="232">
        <f>IF(N216="snížená",J216,0)</f>
        <v>0</v>
      </c>
      <c r="BG216" s="232">
        <f>IF(N216="zákl. přenesená",J216,0)</f>
        <v>0</v>
      </c>
      <c r="BH216" s="232">
        <f>IF(N216="sníž. přenesená",J216,0)</f>
        <v>0</v>
      </c>
      <c r="BI216" s="232">
        <f>IF(N216="nulová",J216,0)</f>
        <v>0</v>
      </c>
      <c r="BJ216" s="17" t="s">
        <v>84</v>
      </c>
      <c r="BK216" s="232">
        <f>ROUND(I216*H216,2)</f>
        <v>0</v>
      </c>
      <c r="BL216" s="17" t="s">
        <v>156</v>
      </c>
      <c r="BM216" s="231" t="s">
        <v>415</v>
      </c>
    </row>
    <row r="217" s="2" customFormat="1" ht="24.15" customHeight="1">
      <c r="A217" s="38"/>
      <c r="B217" s="39"/>
      <c r="C217" s="219" t="s">
        <v>416</v>
      </c>
      <c r="D217" s="219" t="s">
        <v>139</v>
      </c>
      <c r="E217" s="220" t="s">
        <v>417</v>
      </c>
      <c r="F217" s="221" t="s">
        <v>418</v>
      </c>
      <c r="G217" s="222" t="s">
        <v>234</v>
      </c>
      <c r="H217" s="223">
        <v>0.53000000000000003</v>
      </c>
      <c r="I217" s="224"/>
      <c r="J217" s="225">
        <f>ROUND(I217*H217,2)</f>
        <v>0</v>
      </c>
      <c r="K217" s="226"/>
      <c r="L217" s="44"/>
      <c r="M217" s="227" t="s">
        <v>1</v>
      </c>
      <c r="N217" s="228" t="s">
        <v>41</v>
      </c>
      <c r="O217" s="91"/>
      <c r="P217" s="229">
        <f>O217*H217</f>
        <v>0</v>
      </c>
      <c r="Q217" s="229">
        <v>2.55328</v>
      </c>
      <c r="R217" s="229">
        <f>Q217*H217</f>
        <v>1.3532384000000002</v>
      </c>
      <c r="S217" s="229">
        <v>0</v>
      </c>
      <c r="T217" s="230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1" t="s">
        <v>156</v>
      </c>
      <c r="AT217" s="231" t="s">
        <v>139</v>
      </c>
      <c r="AU217" s="231" t="s">
        <v>86</v>
      </c>
      <c r="AY217" s="17" t="s">
        <v>136</v>
      </c>
      <c r="BE217" s="232">
        <f>IF(N217="základní",J217,0)</f>
        <v>0</v>
      </c>
      <c r="BF217" s="232">
        <f>IF(N217="snížená",J217,0)</f>
        <v>0</v>
      </c>
      <c r="BG217" s="232">
        <f>IF(N217="zákl. přenesená",J217,0)</f>
        <v>0</v>
      </c>
      <c r="BH217" s="232">
        <f>IF(N217="sníž. přenesená",J217,0)</f>
        <v>0</v>
      </c>
      <c r="BI217" s="232">
        <f>IF(N217="nulová",J217,0)</f>
        <v>0</v>
      </c>
      <c r="BJ217" s="17" t="s">
        <v>84</v>
      </c>
      <c r="BK217" s="232">
        <f>ROUND(I217*H217,2)</f>
        <v>0</v>
      </c>
      <c r="BL217" s="17" t="s">
        <v>156</v>
      </c>
      <c r="BM217" s="231" t="s">
        <v>419</v>
      </c>
    </row>
    <row r="218" s="2" customFormat="1">
      <c r="A218" s="38"/>
      <c r="B218" s="39"/>
      <c r="C218" s="40"/>
      <c r="D218" s="233" t="s">
        <v>145</v>
      </c>
      <c r="E218" s="40"/>
      <c r="F218" s="234" t="s">
        <v>420</v>
      </c>
      <c r="G218" s="40"/>
      <c r="H218" s="40"/>
      <c r="I218" s="235"/>
      <c r="J218" s="40"/>
      <c r="K218" s="40"/>
      <c r="L218" s="44"/>
      <c r="M218" s="236"/>
      <c r="N218" s="237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145</v>
      </c>
      <c r="AU218" s="17" t="s">
        <v>86</v>
      </c>
    </row>
    <row r="219" s="2" customFormat="1" ht="24.15" customHeight="1">
      <c r="A219" s="38"/>
      <c r="B219" s="39"/>
      <c r="C219" s="219" t="s">
        <v>421</v>
      </c>
      <c r="D219" s="219" t="s">
        <v>139</v>
      </c>
      <c r="E219" s="220" t="s">
        <v>422</v>
      </c>
      <c r="F219" s="221" t="s">
        <v>423</v>
      </c>
      <c r="G219" s="222" t="s">
        <v>214</v>
      </c>
      <c r="H219" s="223">
        <v>3.1960000000000002</v>
      </c>
      <c r="I219" s="224"/>
      <c r="J219" s="225">
        <f>ROUND(I219*H219,2)</f>
        <v>0</v>
      </c>
      <c r="K219" s="226"/>
      <c r="L219" s="44"/>
      <c r="M219" s="227" t="s">
        <v>1</v>
      </c>
      <c r="N219" s="228" t="s">
        <v>41</v>
      </c>
      <c r="O219" s="91"/>
      <c r="P219" s="229">
        <f>O219*H219</f>
        <v>0</v>
      </c>
      <c r="Q219" s="229">
        <v>0.0045799999999999999</v>
      </c>
      <c r="R219" s="229">
        <f>Q219*H219</f>
        <v>0.01463768</v>
      </c>
      <c r="S219" s="229">
        <v>0</v>
      </c>
      <c r="T219" s="230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1" t="s">
        <v>156</v>
      </c>
      <c r="AT219" s="231" t="s">
        <v>139</v>
      </c>
      <c r="AU219" s="231" t="s">
        <v>86</v>
      </c>
      <c r="AY219" s="17" t="s">
        <v>136</v>
      </c>
      <c r="BE219" s="232">
        <f>IF(N219="základní",J219,0)</f>
        <v>0</v>
      </c>
      <c r="BF219" s="232">
        <f>IF(N219="snížená",J219,0)</f>
        <v>0</v>
      </c>
      <c r="BG219" s="232">
        <f>IF(N219="zákl. přenesená",J219,0)</f>
        <v>0</v>
      </c>
      <c r="BH219" s="232">
        <f>IF(N219="sníž. přenesená",J219,0)</f>
        <v>0</v>
      </c>
      <c r="BI219" s="232">
        <f>IF(N219="nulová",J219,0)</f>
        <v>0</v>
      </c>
      <c r="BJ219" s="17" t="s">
        <v>84</v>
      </c>
      <c r="BK219" s="232">
        <f>ROUND(I219*H219,2)</f>
        <v>0</v>
      </c>
      <c r="BL219" s="17" t="s">
        <v>156</v>
      </c>
      <c r="BM219" s="231" t="s">
        <v>424</v>
      </c>
    </row>
    <row r="220" s="13" customFormat="1">
      <c r="A220" s="13"/>
      <c r="B220" s="242"/>
      <c r="C220" s="243"/>
      <c r="D220" s="233" t="s">
        <v>241</v>
      </c>
      <c r="E220" s="244" t="s">
        <v>1</v>
      </c>
      <c r="F220" s="245" t="s">
        <v>425</v>
      </c>
      <c r="G220" s="243"/>
      <c r="H220" s="246">
        <v>0.64000000000000001</v>
      </c>
      <c r="I220" s="247"/>
      <c r="J220" s="243"/>
      <c r="K220" s="243"/>
      <c r="L220" s="248"/>
      <c r="M220" s="249"/>
      <c r="N220" s="250"/>
      <c r="O220" s="250"/>
      <c r="P220" s="250"/>
      <c r="Q220" s="250"/>
      <c r="R220" s="250"/>
      <c r="S220" s="250"/>
      <c r="T220" s="251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2" t="s">
        <v>241</v>
      </c>
      <c r="AU220" s="252" t="s">
        <v>86</v>
      </c>
      <c r="AV220" s="13" t="s">
        <v>86</v>
      </c>
      <c r="AW220" s="13" t="s">
        <v>33</v>
      </c>
      <c r="AX220" s="13" t="s">
        <v>76</v>
      </c>
      <c r="AY220" s="252" t="s">
        <v>136</v>
      </c>
    </row>
    <row r="221" s="13" customFormat="1">
      <c r="A221" s="13"/>
      <c r="B221" s="242"/>
      <c r="C221" s="243"/>
      <c r="D221" s="233" t="s">
        <v>241</v>
      </c>
      <c r="E221" s="244" t="s">
        <v>1</v>
      </c>
      <c r="F221" s="245" t="s">
        <v>426</v>
      </c>
      <c r="G221" s="243"/>
      <c r="H221" s="246">
        <v>3.1200000000000001</v>
      </c>
      <c r="I221" s="247"/>
      <c r="J221" s="243"/>
      <c r="K221" s="243"/>
      <c r="L221" s="248"/>
      <c r="M221" s="249"/>
      <c r="N221" s="250"/>
      <c r="O221" s="250"/>
      <c r="P221" s="250"/>
      <c r="Q221" s="250"/>
      <c r="R221" s="250"/>
      <c r="S221" s="250"/>
      <c r="T221" s="251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2" t="s">
        <v>241</v>
      </c>
      <c r="AU221" s="252" t="s">
        <v>86</v>
      </c>
      <c r="AV221" s="13" t="s">
        <v>86</v>
      </c>
      <c r="AW221" s="13" t="s">
        <v>33</v>
      </c>
      <c r="AX221" s="13" t="s">
        <v>76</v>
      </c>
      <c r="AY221" s="252" t="s">
        <v>136</v>
      </c>
    </row>
    <row r="222" s="14" customFormat="1">
      <c r="A222" s="14"/>
      <c r="B222" s="264"/>
      <c r="C222" s="265"/>
      <c r="D222" s="233" t="s">
        <v>241</v>
      </c>
      <c r="E222" s="266" t="s">
        <v>1</v>
      </c>
      <c r="F222" s="267" t="s">
        <v>411</v>
      </c>
      <c r="G222" s="265"/>
      <c r="H222" s="268">
        <v>3.7600000000000002</v>
      </c>
      <c r="I222" s="269"/>
      <c r="J222" s="265"/>
      <c r="K222" s="265"/>
      <c r="L222" s="270"/>
      <c r="M222" s="271"/>
      <c r="N222" s="272"/>
      <c r="O222" s="272"/>
      <c r="P222" s="272"/>
      <c r="Q222" s="272"/>
      <c r="R222" s="272"/>
      <c r="S222" s="272"/>
      <c r="T222" s="273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74" t="s">
        <v>241</v>
      </c>
      <c r="AU222" s="274" t="s">
        <v>86</v>
      </c>
      <c r="AV222" s="14" t="s">
        <v>151</v>
      </c>
      <c r="AW222" s="14" t="s">
        <v>33</v>
      </c>
      <c r="AX222" s="14" t="s">
        <v>76</v>
      </c>
      <c r="AY222" s="274" t="s">
        <v>136</v>
      </c>
    </row>
    <row r="223" s="13" customFormat="1">
      <c r="A223" s="13"/>
      <c r="B223" s="242"/>
      <c r="C223" s="243"/>
      <c r="D223" s="233" t="s">
        <v>241</v>
      </c>
      <c r="E223" s="244" t="s">
        <v>1</v>
      </c>
      <c r="F223" s="245" t="s">
        <v>427</v>
      </c>
      <c r="G223" s="243"/>
      <c r="H223" s="246">
        <v>3.1960000000000002</v>
      </c>
      <c r="I223" s="247"/>
      <c r="J223" s="243"/>
      <c r="K223" s="243"/>
      <c r="L223" s="248"/>
      <c r="M223" s="249"/>
      <c r="N223" s="250"/>
      <c r="O223" s="250"/>
      <c r="P223" s="250"/>
      <c r="Q223" s="250"/>
      <c r="R223" s="250"/>
      <c r="S223" s="250"/>
      <c r="T223" s="251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2" t="s">
        <v>241</v>
      </c>
      <c r="AU223" s="252" t="s">
        <v>86</v>
      </c>
      <c r="AV223" s="13" t="s">
        <v>86</v>
      </c>
      <c r="AW223" s="13" t="s">
        <v>33</v>
      </c>
      <c r="AX223" s="13" t="s">
        <v>84</v>
      </c>
      <c r="AY223" s="252" t="s">
        <v>136</v>
      </c>
    </row>
    <row r="224" s="2" customFormat="1" ht="24.15" customHeight="1">
      <c r="A224" s="38"/>
      <c r="B224" s="39"/>
      <c r="C224" s="219" t="s">
        <v>428</v>
      </c>
      <c r="D224" s="219" t="s">
        <v>139</v>
      </c>
      <c r="E224" s="220" t="s">
        <v>429</v>
      </c>
      <c r="F224" s="221" t="s">
        <v>430</v>
      </c>
      <c r="G224" s="222" t="s">
        <v>214</v>
      </c>
      <c r="H224" s="223">
        <v>3.1960000000000002</v>
      </c>
      <c r="I224" s="224"/>
      <c r="J224" s="225">
        <f>ROUND(I224*H224,2)</f>
        <v>0</v>
      </c>
      <c r="K224" s="226"/>
      <c r="L224" s="44"/>
      <c r="M224" s="227" t="s">
        <v>1</v>
      </c>
      <c r="N224" s="228" t="s">
        <v>41</v>
      </c>
      <c r="O224" s="91"/>
      <c r="P224" s="229">
        <f>O224*H224</f>
        <v>0</v>
      </c>
      <c r="Q224" s="229">
        <v>0</v>
      </c>
      <c r="R224" s="229">
        <f>Q224*H224</f>
        <v>0</v>
      </c>
      <c r="S224" s="229">
        <v>0</v>
      </c>
      <c r="T224" s="230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31" t="s">
        <v>156</v>
      </c>
      <c r="AT224" s="231" t="s">
        <v>139</v>
      </c>
      <c r="AU224" s="231" t="s">
        <v>86</v>
      </c>
      <c r="AY224" s="17" t="s">
        <v>136</v>
      </c>
      <c r="BE224" s="232">
        <f>IF(N224="základní",J224,0)</f>
        <v>0</v>
      </c>
      <c r="BF224" s="232">
        <f>IF(N224="snížená",J224,0)</f>
        <v>0</v>
      </c>
      <c r="BG224" s="232">
        <f>IF(N224="zákl. přenesená",J224,0)</f>
        <v>0</v>
      </c>
      <c r="BH224" s="232">
        <f>IF(N224="sníž. přenesená",J224,0)</f>
        <v>0</v>
      </c>
      <c r="BI224" s="232">
        <f>IF(N224="nulová",J224,0)</f>
        <v>0</v>
      </c>
      <c r="BJ224" s="17" t="s">
        <v>84</v>
      </c>
      <c r="BK224" s="232">
        <f>ROUND(I224*H224,2)</f>
        <v>0</v>
      </c>
      <c r="BL224" s="17" t="s">
        <v>156</v>
      </c>
      <c r="BM224" s="231" t="s">
        <v>431</v>
      </c>
    </row>
    <row r="225" s="12" customFormat="1" ht="22.8" customHeight="1">
      <c r="A225" s="12"/>
      <c r="B225" s="203"/>
      <c r="C225" s="204"/>
      <c r="D225" s="205" t="s">
        <v>75</v>
      </c>
      <c r="E225" s="217" t="s">
        <v>156</v>
      </c>
      <c r="F225" s="217" t="s">
        <v>432</v>
      </c>
      <c r="G225" s="204"/>
      <c r="H225" s="204"/>
      <c r="I225" s="207"/>
      <c r="J225" s="218">
        <f>BK225</f>
        <v>0</v>
      </c>
      <c r="K225" s="204"/>
      <c r="L225" s="209"/>
      <c r="M225" s="210"/>
      <c r="N225" s="211"/>
      <c r="O225" s="211"/>
      <c r="P225" s="212">
        <f>SUM(P226:P233)</f>
        <v>0</v>
      </c>
      <c r="Q225" s="211"/>
      <c r="R225" s="212">
        <f>SUM(R226:R233)</f>
        <v>6.3239479200000002</v>
      </c>
      <c r="S225" s="211"/>
      <c r="T225" s="213">
        <f>SUM(T226:T233)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14" t="s">
        <v>84</v>
      </c>
      <c r="AT225" s="215" t="s">
        <v>75</v>
      </c>
      <c r="AU225" s="215" t="s">
        <v>84</v>
      </c>
      <c r="AY225" s="214" t="s">
        <v>136</v>
      </c>
      <c r="BK225" s="216">
        <f>SUM(BK226:BK233)</f>
        <v>0</v>
      </c>
    </row>
    <row r="226" s="2" customFormat="1" ht="37.8" customHeight="1">
      <c r="A226" s="38"/>
      <c r="B226" s="39"/>
      <c r="C226" s="219" t="s">
        <v>433</v>
      </c>
      <c r="D226" s="219" t="s">
        <v>139</v>
      </c>
      <c r="E226" s="220" t="s">
        <v>434</v>
      </c>
      <c r="F226" s="221" t="s">
        <v>435</v>
      </c>
      <c r="G226" s="222" t="s">
        <v>214</v>
      </c>
      <c r="H226" s="223">
        <v>369.10399999999998</v>
      </c>
      <c r="I226" s="224"/>
      <c r="J226" s="225">
        <f>ROUND(I226*H226,2)</f>
        <v>0</v>
      </c>
      <c r="K226" s="226"/>
      <c r="L226" s="44"/>
      <c r="M226" s="227" t="s">
        <v>1</v>
      </c>
      <c r="N226" s="228" t="s">
        <v>41</v>
      </c>
      <c r="O226" s="91"/>
      <c r="P226" s="229">
        <f>O226*H226</f>
        <v>0</v>
      </c>
      <c r="Q226" s="229">
        <v>0</v>
      </c>
      <c r="R226" s="229">
        <f>Q226*H226</f>
        <v>0</v>
      </c>
      <c r="S226" s="229">
        <v>0</v>
      </c>
      <c r="T226" s="230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31" t="s">
        <v>156</v>
      </c>
      <c r="AT226" s="231" t="s">
        <v>139</v>
      </c>
      <c r="AU226" s="231" t="s">
        <v>86</v>
      </c>
      <c r="AY226" s="17" t="s">
        <v>136</v>
      </c>
      <c r="BE226" s="232">
        <f>IF(N226="základní",J226,0)</f>
        <v>0</v>
      </c>
      <c r="BF226" s="232">
        <f>IF(N226="snížená",J226,0)</f>
        <v>0</v>
      </c>
      <c r="BG226" s="232">
        <f>IF(N226="zákl. přenesená",J226,0)</f>
        <v>0</v>
      </c>
      <c r="BH226" s="232">
        <f>IF(N226="sníž. přenesená",J226,0)</f>
        <v>0</v>
      </c>
      <c r="BI226" s="232">
        <f>IF(N226="nulová",J226,0)</f>
        <v>0</v>
      </c>
      <c r="BJ226" s="17" t="s">
        <v>84</v>
      </c>
      <c r="BK226" s="232">
        <f>ROUND(I226*H226,2)</f>
        <v>0</v>
      </c>
      <c r="BL226" s="17" t="s">
        <v>156</v>
      </c>
      <c r="BM226" s="231" t="s">
        <v>436</v>
      </c>
    </row>
    <row r="227" s="2" customFormat="1" ht="44.25" customHeight="1">
      <c r="A227" s="38"/>
      <c r="B227" s="39"/>
      <c r="C227" s="219" t="s">
        <v>437</v>
      </c>
      <c r="D227" s="219" t="s">
        <v>139</v>
      </c>
      <c r="E227" s="220" t="s">
        <v>438</v>
      </c>
      <c r="F227" s="221" t="s">
        <v>439</v>
      </c>
      <c r="G227" s="222" t="s">
        <v>214</v>
      </c>
      <c r="H227" s="223">
        <v>1845.52</v>
      </c>
      <c r="I227" s="224"/>
      <c r="J227" s="225">
        <f>ROUND(I227*H227,2)</f>
        <v>0</v>
      </c>
      <c r="K227" s="226"/>
      <c r="L227" s="44"/>
      <c r="M227" s="227" t="s">
        <v>1</v>
      </c>
      <c r="N227" s="228" t="s">
        <v>41</v>
      </c>
      <c r="O227" s="91"/>
      <c r="P227" s="229">
        <f>O227*H227</f>
        <v>0</v>
      </c>
      <c r="Q227" s="229">
        <v>0</v>
      </c>
      <c r="R227" s="229">
        <f>Q227*H227</f>
        <v>0</v>
      </c>
      <c r="S227" s="229">
        <v>0</v>
      </c>
      <c r="T227" s="230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31" t="s">
        <v>156</v>
      </c>
      <c r="AT227" s="231" t="s">
        <v>139</v>
      </c>
      <c r="AU227" s="231" t="s">
        <v>86</v>
      </c>
      <c r="AY227" s="17" t="s">
        <v>136</v>
      </c>
      <c r="BE227" s="232">
        <f>IF(N227="základní",J227,0)</f>
        <v>0</v>
      </c>
      <c r="BF227" s="232">
        <f>IF(N227="snížená",J227,0)</f>
        <v>0</v>
      </c>
      <c r="BG227" s="232">
        <f>IF(N227="zákl. přenesená",J227,0)</f>
        <v>0</v>
      </c>
      <c r="BH227" s="232">
        <f>IF(N227="sníž. přenesená",J227,0)</f>
        <v>0</v>
      </c>
      <c r="BI227" s="232">
        <f>IF(N227="nulová",J227,0)</f>
        <v>0</v>
      </c>
      <c r="BJ227" s="17" t="s">
        <v>84</v>
      </c>
      <c r="BK227" s="232">
        <f>ROUND(I227*H227,2)</f>
        <v>0</v>
      </c>
      <c r="BL227" s="17" t="s">
        <v>156</v>
      </c>
      <c r="BM227" s="231" t="s">
        <v>440</v>
      </c>
    </row>
    <row r="228" s="13" customFormat="1">
      <c r="A228" s="13"/>
      <c r="B228" s="242"/>
      <c r="C228" s="243"/>
      <c r="D228" s="233" t="s">
        <v>241</v>
      </c>
      <c r="E228" s="244" t="s">
        <v>1</v>
      </c>
      <c r="F228" s="245" t="s">
        <v>441</v>
      </c>
      <c r="G228" s="243"/>
      <c r="H228" s="246">
        <v>1845.52</v>
      </c>
      <c r="I228" s="247"/>
      <c r="J228" s="243"/>
      <c r="K228" s="243"/>
      <c r="L228" s="248"/>
      <c r="M228" s="249"/>
      <c r="N228" s="250"/>
      <c r="O228" s="250"/>
      <c r="P228" s="250"/>
      <c r="Q228" s="250"/>
      <c r="R228" s="250"/>
      <c r="S228" s="250"/>
      <c r="T228" s="25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2" t="s">
        <v>241</v>
      </c>
      <c r="AU228" s="252" t="s">
        <v>86</v>
      </c>
      <c r="AV228" s="13" t="s">
        <v>86</v>
      </c>
      <c r="AW228" s="13" t="s">
        <v>33</v>
      </c>
      <c r="AX228" s="13" t="s">
        <v>84</v>
      </c>
      <c r="AY228" s="252" t="s">
        <v>136</v>
      </c>
    </row>
    <row r="229" s="2" customFormat="1" ht="49.05" customHeight="1">
      <c r="A229" s="38"/>
      <c r="B229" s="39"/>
      <c r="C229" s="219" t="s">
        <v>442</v>
      </c>
      <c r="D229" s="219" t="s">
        <v>139</v>
      </c>
      <c r="E229" s="220" t="s">
        <v>443</v>
      </c>
      <c r="F229" s="221" t="s">
        <v>444</v>
      </c>
      <c r="G229" s="222" t="s">
        <v>234</v>
      </c>
      <c r="H229" s="223">
        <v>2.2320000000000002</v>
      </c>
      <c r="I229" s="224"/>
      <c r="J229" s="225">
        <f>ROUND(I229*H229,2)</f>
        <v>0</v>
      </c>
      <c r="K229" s="226"/>
      <c r="L229" s="44"/>
      <c r="M229" s="227" t="s">
        <v>1</v>
      </c>
      <c r="N229" s="228" t="s">
        <v>41</v>
      </c>
      <c r="O229" s="91"/>
      <c r="P229" s="229">
        <f>O229*H229</f>
        <v>0</v>
      </c>
      <c r="Q229" s="229">
        <v>2.83331</v>
      </c>
      <c r="R229" s="229">
        <f>Q229*H229</f>
        <v>6.3239479200000002</v>
      </c>
      <c r="S229" s="229">
        <v>0</v>
      </c>
      <c r="T229" s="230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31" t="s">
        <v>156</v>
      </c>
      <c r="AT229" s="231" t="s">
        <v>139</v>
      </c>
      <c r="AU229" s="231" t="s">
        <v>86</v>
      </c>
      <c r="AY229" s="17" t="s">
        <v>136</v>
      </c>
      <c r="BE229" s="232">
        <f>IF(N229="základní",J229,0)</f>
        <v>0</v>
      </c>
      <c r="BF229" s="232">
        <f>IF(N229="snížená",J229,0)</f>
        <v>0</v>
      </c>
      <c r="BG229" s="232">
        <f>IF(N229="zákl. přenesená",J229,0)</f>
        <v>0</v>
      </c>
      <c r="BH229" s="232">
        <f>IF(N229="sníž. přenesená",J229,0)</f>
        <v>0</v>
      </c>
      <c r="BI229" s="232">
        <f>IF(N229="nulová",J229,0)</f>
        <v>0</v>
      </c>
      <c r="BJ229" s="17" t="s">
        <v>84</v>
      </c>
      <c r="BK229" s="232">
        <f>ROUND(I229*H229,2)</f>
        <v>0</v>
      </c>
      <c r="BL229" s="17" t="s">
        <v>156</v>
      </c>
      <c r="BM229" s="231" t="s">
        <v>445</v>
      </c>
    </row>
    <row r="230" s="2" customFormat="1">
      <c r="A230" s="38"/>
      <c r="B230" s="39"/>
      <c r="C230" s="40"/>
      <c r="D230" s="233" t="s">
        <v>145</v>
      </c>
      <c r="E230" s="40"/>
      <c r="F230" s="234" t="s">
        <v>446</v>
      </c>
      <c r="G230" s="40"/>
      <c r="H230" s="40"/>
      <c r="I230" s="235"/>
      <c r="J230" s="40"/>
      <c r="K230" s="40"/>
      <c r="L230" s="44"/>
      <c r="M230" s="236"/>
      <c r="N230" s="237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145</v>
      </c>
      <c r="AU230" s="17" t="s">
        <v>86</v>
      </c>
    </row>
    <row r="231" s="2" customFormat="1" ht="24.15" customHeight="1">
      <c r="A231" s="38"/>
      <c r="B231" s="39"/>
      <c r="C231" s="219" t="s">
        <v>447</v>
      </c>
      <c r="D231" s="219" t="s">
        <v>139</v>
      </c>
      <c r="E231" s="220" t="s">
        <v>448</v>
      </c>
      <c r="F231" s="221" t="s">
        <v>449</v>
      </c>
      <c r="G231" s="222" t="s">
        <v>214</v>
      </c>
      <c r="H231" s="223">
        <v>14.603</v>
      </c>
      <c r="I231" s="224"/>
      <c r="J231" s="225">
        <f>ROUND(I231*H231,2)</f>
        <v>0</v>
      </c>
      <c r="K231" s="226"/>
      <c r="L231" s="44"/>
      <c r="M231" s="227" t="s">
        <v>1</v>
      </c>
      <c r="N231" s="228" t="s">
        <v>41</v>
      </c>
      <c r="O231" s="91"/>
      <c r="P231" s="229">
        <f>O231*H231</f>
        <v>0</v>
      </c>
      <c r="Q231" s="229">
        <v>0</v>
      </c>
      <c r="R231" s="229">
        <f>Q231*H231</f>
        <v>0</v>
      </c>
      <c r="S231" s="229">
        <v>0</v>
      </c>
      <c r="T231" s="230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31" t="s">
        <v>156</v>
      </c>
      <c r="AT231" s="231" t="s">
        <v>139</v>
      </c>
      <c r="AU231" s="231" t="s">
        <v>86</v>
      </c>
      <c r="AY231" s="17" t="s">
        <v>136</v>
      </c>
      <c r="BE231" s="232">
        <f>IF(N231="základní",J231,0)</f>
        <v>0</v>
      </c>
      <c r="BF231" s="232">
        <f>IF(N231="snížená",J231,0)</f>
        <v>0</v>
      </c>
      <c r="BG231" s="232">
        <f>IF(N231="zákl. přenesená",J231,0)</f>
        <v>0</v>
      </c>
      <c r="BH231" s="232">
        <f>IF(N231="sníž. přenesená",J231,0)</f>
        <v>0</v>
      </c>
      <c r="BI231" s="232">
        <f>IF(N231="nulová",J231,0)</f>
        <v>0</v>
      </c>
      <c r="BJ231" s="17" t="s">
        <v>84</v>
      </c>
      <c r="BK231" s="232">
        <f>ROUND(I231*H231,2)</f>
        <v>0</v>
      </c>
      <c r="BL231" s="17" t="s">
        <v>156</v>
      </c>
      <c r="BM231" s="231" t="s">
        <v>450</v>
      </c>
    </row>
    <row r="232" s="2" customFormat="1">
      <c r="A232" s="38"/>
      <c r="B232" s="39"/>
      <c r="C232" s="40"/>
      <c r="D232" s="233" t="s">
        <v>145</v>
      </c>
      <c r="E232" s="40"/>
      <c r="F232" s="234" t="s">
        <v>451</v>
      </c>
      <c r="G232" s="40"/>
      <c r="H232" s="40"/>
      <c r="I232" s="235"/>
      <c r="J232" s="40"/>
      <c r="K232" s="40"/>
      <c r="L232" s="44"/>
      <c r="M232" s="236"/>
      <c r="N232" s="237"/>
      <c r="O232" s="91"/>
      <c r="P232" s="91"/>
      <c r="Q232" s="91"/>
      <c r="R232" s="91"/>
      <c r="S232" s="91"/>
      <c r="T232" s="92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145</v>
      </c>
      <c r="AU232" s="17" t="s">
        <v>86</v>
      </c>
    </row>
    <row r="233" s="13" customFormat="1">
      <c r="A233" s="13"/>
      <c r="B233" s="242"/>
      <c r="C233" s="243"/>
      <c r="D233" s="233" t="s">
        <v>241</v>
      </c>
      <c r="E233" s="244" t="s">
        <v>1</v>
      </c>
      <c r="F233" s="245" t="s">
        <v>452</v>
      </c>
      <c r="G233" s="243"/>
      <c r="H233" s="246">
        <v>14.603</v>
      </c>
      <c r="I233" s="247"/>
      <c r="J233" s="243"/>
      <c r="K233" s="243"/>
      <c r="L233" s="248"/>
      <c r="M233" s="249"/>
      <c r="N233" s="250"/>
      <c r="O233" s="250"/>
      <c r="P233" s="250"/>
      <c r="Q233" s="250"/>
      <c r="R233" s="250"/>
      <c r="S233" s="250"/>
      <c r="T233" s="251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52" t="s">
        <v>241</v>
      </c>
      <c r="AU233" s="252" t="s">
        <v>86</v>
      </c>
      <c r="AV233" s="13" t="s">
        <v>86</v>
      </c>
      <c r="AW233" s="13" t="s">
        <v>33</v>
      </c>
      <c r="AX233" s="13" t="s">
        <v>84</v>
      </c>
      <c r="AY233" s="252" t="s">
        <v>136</v>
      </c>
    </row>
    <row r="234" s="12" customFormat="1" ht="22.8" customHeight="1">
      <c r="A234" s="12"/>
      <c r="B234" s="203"/>
      <c r="C234" s="204"/>
      <c r="D234" s="205" t="s">
        <v>75</v>
      </c>
      <c r="E234" s="217" t="s">
        <v>135</v>
      </c>
      <c r="F234" s="217" t="s">
        <v>453</v>
      </c>
      <c r="G234" s="204"/>
      <c r="H234" s="204"/>
      <c r="I234" s="207"/>
      <c r="J234" s="218">
        <f>BK234</f>
        <v>0</v>
      </c>
      <c r="K234" s="204"/>
      <c r="L234" s="209"/>
      <c r="M234" s="210"/>
      <c r="N234" s="211"/>
      <c r="O234" s="211"/>
      <c r="P234" s="212">
        <f>SUM(P235:P258)</f>
        <v>0</v>
      </c>
      <c r="Q234" s="211"/>
      <c r="R234" s="212">
        <f>SUM(R235:R258)</f>
        <v>1029.8569657599999</v>
      </c>
      <c r="S234" s="211"/>
      <c r="T234" s="213">
        <f>SUM(T235:T258)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14" t="s">
        <v>84</v>
      </c>
      <c r="AT234" s="215" t="s">
        <v>75</v>
      </c>
      <c r="AU234" s="215" t="s">
        <v>84</v>
      </c>
      <c r="AY234" s="214" t="s">
        <v>136</v>
      </c>
      <c r="BK234" s="216">
        <f>SUM(BK235:BK258)</f>
        <v>0</v>
      </c>
    </row>
    <row r="235" s="2" customFormat="1" ht="66.75" customHeight="1">
      <c r="A235" s="38"/>
      <c r="B235" s="39"/>
      <c r="C235" s="219" t="s">
        <v>454</v>
      </c>
      <c r="D235" s="219" t="s">
        <v>139</v>
      </c>
      <c r="E235" s="220" t="s">
        <v>455</v>
      </c>
      <c r="F235" s="221" t="s">
        <v>456</v>
      </c>
      <c r="G235" s="222" t="s">
        <v>214</v>
      </c>
      <c r="H235" s="223">
        <v>3039.6669999999999</v>
      </c>
      <c r="I235" s="224"/>
      <c r="J235" s="225">
        <f>ROUND(I235*H235,2)</f>
        <v>0</v>
      </c>
      <c r="K235" s="226"/>
      <c r="L235" s="44"/>
      <c r="M235" s="227" t="s">
        <v>1</v>
      </c>
      <c r="N235" s="228" t="s">
        <v>41</v>
      </c>
      <c r="O235" s="91"/>
      <c r="P235" s="229">
        <f>O235*H235</f>
        <v>0</v>
      </c>
      <c r="Q235" s="229">
        <v>0</v>
      </c>
      <c r="R235" s="229">
        <f>Q235*H235</f>
        <v>0</v>
      </c>
      <c r="S235" s="229">
        <v>0</v>
      </c>
      <c r="T235" s="230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31" t="s">
        <v>156</v>
      </c>
      <c r="AT235" s="231" t="s">
        <v>139</v>
      </c>
      <c r="AU235" s="231" t="s">
        <v>86</v>
      </c>
      <c r="AY235" s="17" t="s">
        <v>136</v>
      </c>
      <c r="BE235" s="232">
        <f>IF(N235="základní",J235,0)</f>
        <v>0</v>
      </c>
      <c r="BF235" s="232">
        <f>IF(N235="snížená",J235,0)</f>
        <v>0</v>
      </c>
      <c r="BG235" s="232">
        <f>IF(N235="zákl. přenesená",J235,0)</f>
        <v>0</v>
      </c>
      <c r="BH235" s="232">
        <f>IF(N235="sníž. přenesená",J235,0)</f>
        <v>0</v>
      </c>
      <c r="BI235" s="232">
        <f>IF(N235="nulová",J235,0)</f>
        <v>0</v>
      </c>
      <c r="BJ235" s="17" t="s">
        <v>84</v>
      </c>
      <c r="BK235" s="232">
        <f>ROUND(I235*H235,2)</f>
        <v>0</v>
      </c>
      <c r="BL235" s="17" t="s">
        <v>156</v>
      </c>
      <c r="BM235" s="231" t="s">
        <v>457</v>
      </c>
    </row>
    <row r="236" s="2" customFormat="1">
      <c r="A236" s="38"/>
      <c r="B236" s="39"/>
      <c r="C236" s="40"/>
      <c r="D236" s="233" t="s">
        <v>145</v>
      </c>
      <c r="E236" s="40"/>
      <c r="F236" s="234" t="s">
        <v>458</v>
      </c>
      <c r="G236" s="40"/>
      <c r="H236" s="40"/>
      <c r="I236" s="235"/>
      <c r="J236" s="40"/>
      <c r="K236" s="40"/>
      <c r="L236" s="44"/>
      <c r="M236" s="236"/>
      <c r="N236" s="237"/>
      <c r="O236" s="91"/>
      <c r="P236" s="91"/>
      <c r="Q236" s="91"/>
      <c r="R236" s="91"/>
      <c r="S236" s="91"/>
      <c r="T236" s="92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145</v>
      </c>
      <c r="AU236" s="17" t="s">
        <v>86</v>
      </c>
    </row>
    <row r="237" s="13" customFormat="1">
      <c r="A237" s="13"/>
      <c r="B237" s="242"/>
      <c r="C237" s="243"/>
      <c r="D237" s="233" t="s">
        <v>241</v>
      </c>
      <c r="E237" s="244" t="s">
        <v>1</v>
      </c>
      <c r="F237" s="245" t="s">
        <v>459</v>
      </c>
      <c r="G237" s="243"/>
      <c r="H237" s="246">
        <v>3039.6669999999999</v>
      </c>
      <c r="I237" s="247"/>
      <c r="J237" s="243"/>
      <c r="K237" s="243"/>
      <c r="L237" s="248"/>
      <c r="M237" s="249"/>
      <c r="N237" s="250"/>
      <c r="O237" s="250"/>
      <c r="P237" s="250"/>
      <c r="Q237" s="250"/>
      <c r="R237" s="250"/>
      <c r="S237" s="250"/>
      <c r="T237" s="251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52" t="s">
        <v>241</v>
      </c>
      <c r="AU237" s="252" t="s">
        <v>86</v>
      </c>
      <c r="AV237" s="13" t="s">
        <v>86</v>
      </c>
      <c r="AW237" s="13" t="s">
        <v>33</v>
      </c>
      <c r="AX237" s="13" t="s">
        <v>84</v>
      </c>
      <c r="AY237" s="252" t="s">
        <v>136</v>
      </c>
    </row>
    <row r="238" s="2" customFormat="1" ht="21.75" customHeight="1">
      <c r="A238" s="38"/>
      <c r="B238" s="39"/>
      <c r="C238" s="253" t="s">
        <v>460</v>
      </c>
      <c r="D238" s="253" t="s">
        <v>295</v>
      </c>
      <c r="E238" s="254" t="s">
        <v>461</v>
      </c>
      <c r="F238" s="255" t="s">
        <v>462</v>
      </c>
      <c r="G238" s="256" t="s">
        <v>281</v>
      </c>
      <c r="H238" s="257">
        <v>49.395000000000003</v>
      </c>
      <c r="I238" s="258"/>
      <c r="J238" s="259">
        <f>ROUND(I238*H238,2)</f>
        <v>0</v>
      </c>
      <c r="K238" s="260"/>
      <c r="L238" s="261"/>
      <c r="M238" s="262" t="s">
        <v>1</v>
      </c>
      <c r="N238" s="263" t="s">
        <v>41</v>
      </c>
      <c r="O238" s="91"/>
      <c r="P238" s="229">
        <f>O238*H238</f>
        <v>0</v>
      </c>
      <c r="Q238" s="229">
        <v>1</v>
      </c>
      <c r="R238" s="229">
        <f>Q238*H238</f>
        <v>49.395000000000003</v>
      </c>
      <c r="S238" s="229">
        <v>0</v>
      </c>
      <c r="T238" s="230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31" t="s">
        <v>175</v>
      </c>
      <c r="AT238" s="231" t="s">
        <v>295</v>
      </c>
      <c r="AU238" s="231" t="s">
        <v>86</v>
      </c>
      <c r="AY238" s="17" t="s">
        <v>136</v>
      </c>
      <c r="BE238" s="232">
        <f>IF(N238="základní",J238,0)</f>
        <v>0</v>
      </c>
      <c r="BF238" s="232">
        <f>IF(N238="snížená",J238,0)</f>
        <v>0</v>
      </c>
      <c r="BG238" s="232">
        <f>IF(N238="zákl. přenesená",J238,0)</f>
        <v>0</v>
      </c>
      <c r="BH238" s="232">
        <f>IF(N238="sníž. přenesená",J238,0)</f>
        <v>0</v>
      </c>
      <c r="BI238" s="232">
        <f>IF(N238="nulová",J238,0)</f>
        <v>0</v>
      </c>
      <c r="BJ238" s="17" t="s">
        <v>84</v>
      </c>
      <c r="BK238" s="232">
        <f>ROUND(I238*H238,2)</f>
        <v>0</v>
      </c>
      <c r="BL238" s="17" t="s">
        <v>156</v>
      </c>
      <c r="BM238" s="231" t="s">
        <v>463</v>
      </c>
    </row>
    <row r="239" s="2" customFormat="1">
      <c r="A239" s="38"/>
      <c r="B239" s="39"/>
      <c r="C239" s="40"/>
      <c r="D239" s="233" t="s">
        <v>145</v>
      </c>
      <c r="E239" s="40"/>
      <c r="F239" s="234" t="s">
        <v>464</v>
      </c>
      <c r="G239" s="40"/>
      <c r="H239" s="40"/>
      <c r="I239" s="235"/>
      <c r="J239" s="40"/>
      <c r="K239" s="40"/>
      <c r="L239" s="44"/>
      <c r="M239" s="236"/>
      <c r="N239" s="237"/>
      <c r="O239" s="91"/>
      <c r="P239" s="91"/>
      <c r="Q239" s="91"/>
      <c r="R239" s="91"/>
      <c r="S239" s="91"/>
      <c r="T239" s="92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145</v>
      </c>
      <c r="AU239" s="17" t="s">
        <v>86</v>
      </c>
    </row>
    <row r="240" s="13" customFormat="1">
      <c r="A240" s="13"/>
      <c r="B240" s="242"/>
      <c r="C240" s="243"/>
      <c r="D240" s="233" t="s">
        <v>241</v>
      </c>
      <c r="E240" s="244" t="s">
        <v>1</v>
      </c>
      <c r="F240" s="245" t="s">
        <v>465</v>
      </c>
      <c r="G240" s="243"/>
      <c r="H240" s="246">
        <v>49.395000000000003</v>
      </c>
      <c r="I240" s="247"/>
      <c r="J240" s="243"/>
      <c r="K240" s="243"/>
      <c r="L240" s="248"/>
      <c r="M240" s="249"/>
      <c r="N240" s="250"/>
      <c r="O240" s="250"/>
      <c r="P240" s="250"/>
      <c r="Q240" s="250"/>
      <c r="R240" s="250"/>
      <c r="S240" s="250"/>
      <c r="T240" s="251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52" t="s">
        <v>241</v>
      </c>
      <c r="AU240" s="252" t="s">
        <v>86</v>
      </c>
      <c r="AV240" s="13" t="s">
        <v>86</v>
      </c>
      <c r="AW240" s="13" t="s">
        <v>33</v>
      </c>
      <c r="AX240" s="13" t="s">
        <v>84</v>
      </c>
      <c r="AY240" s="252" t="s">
        <v>136</v>
      </c>
    </row>
    <row r="241" s="2" customFormat="1" ht="33" customHeight="1">
      <c r="A241" s="38"/>
      <c r="B241" s="39"/>
      <c r="C241" s="219" t="s">
        <v>466</v>
      </c>
      <c r="D241" s="219" t="s">
        <v>139</v>
      </c>
      <c r="E241" s="220" t="s">
        <v>467</v>
      </c>
      <c r="F241" s="221" t="s">
        <v>468</v>
      </c>
      <c r="G241" s="222" t="s">
        <v>214</v>
      </c>
      <c r="H241" s="223">
        <v>9119</v>
      </c>
      <c r="I241" s="224"/>
      <c r="J241" s="225">
        <f>ROUND(I241*H241,2)</f>
        <v>0</v>
      </c>
      <c r="K241" s="226"/>
      <c r="L241" s="44"/>
      <c r="M241" s="227" t="s">
        <v>1</v>
      </c>
      <c r="N241" s="228" t="s">
        <v>41</v>
      </c>
      <c r="O241" s="91"/>
      <c r="P241" s="229">
        <f>O241*H241</f>
        <v>0</v>
      </c>
      <c r="Q241" s="229">
        <v>0</v>
      </c>
      <c r="R241" s="229">
        <f>Q241*H241</f>
        <v>0</v>
      </c>
      <c r="S241" s="229">
        <v>0</v>
      </c>
      <c r="T241" s="230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31" t="s">
        <v>156</v>
      </c>
      <c r="AT241" s="231" t="s">
        <v>139</v>
      </c>
      <c r="AU241" s="231" t="s">
        <v>86</v>
      </c>
      <c r="AY241" s="17" t="s">
        <v>136</v>
      </c>
      <c r="BE241" s="232">
        <f>IF(N241="základní",J241,0)</f>
        <v>0</v>
      </c>
      <c r="BF241" s="232">
        <f>IF(N241="snížená",J241,0)</f>
        <v>0</v>
      </c>
      <c r="BG241" s="232">
        <f>IF(N241="zákl. přenesená",J241,0)</f>
        <v>0</v>
      </c>
      <c r="BH241" s="232">
        <f>IF(N241="sníž. přenesená",J241,0)</f>
        <v>0</v>
      </c>
      <c r="BI241" s="232">
        <f>IF(N241="nulová",J241,0)</f>
        <v>0</v>
      </c>
      <c r="BJ241" s="17" t="s">
        <v>84</v>
      </c>
      <c r="BK241" s="232">
        <f>ROUND(I241*H241,2)</f>
        <v>0</v>
      </c>
      <c r="BL241" s="17" t="s">
        <v>156</v>
      </c>
      <c r="BM241" s="231" t="s">
        <v>469</v>
      </c>
    </row>
    <row r="242" s="2" customFormat="1">
      <c r="A242" s="38"/>
      <c r="B242" s="39"/>
      <c r="C242" s="40"/>
      <c r="D242" s="233" t="s">
        <v>145</v>
      </c>
      <c r="E242" s="40"/>
      <c r="F242" s="234" t="s">
        <v>470</v>
      </c>
      <c r="G242" s="40"/>
      <c r="H242" s="40"/>
      <c r="I242" s="235"/>
      <c r="J242" s="40"/>
      <c r="K242" s="40"/>
      <c r="L242" s="44"/>
      <c r="M242" s="236"/>
      <c r="N242" s="237"/>
      <c r="O242" s="91"/>
      <c r="P242" s="91"/>
      <c r="Q242" s="91"/>
      <c r="R242" s="91"/>
      <c r="S242" s="91"/>
      <c r="T242" s="92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145</v>
      </c>
      <c r="AU242" s="17" t="s">
        <v>86</v>
      </c>
    </row>
    <row r="243" s="2" customFormat="1" ht="37.8" customHeight="1">
      <c r="A243" s="38"/>
      <c r="B243" s="39"/>
      <c r="C243" s="219" t="s">
        <v>471</v>
      </c>
      <c r="D243" s="219" t="s">
        <v>139</v>
      </c>
      <c r="E243" s="220" t="s">
        <v>472</v>
      </c>
      <c r="F243" s="221" t="s">
        <v>473</v>
      </c>
      <c r="G243" s="222" t="s">
        <v>214</v>
      </c>
      <c r="H243" s="223">
        <v>8692</v>
      </c>
      <c r="I243" s="224"/>
      <c r="J243" s="225">
        <f>ROUND(I243*H243,2)</f>
        <v>0</v>
      </c>
      <c r="K243" s="226"/>
      <c r="L243" s="44"/>
      <c r="M243" s="227" t="s">
        <v>1</v>
      </c>
      <c r="N243" s="228" t="s">
        <v>41</v>
      </c>
      <c r="O243" s="91"/>
      <c r="P243" s="229">
        <f>O243*H243</f>
        <v>0</v>
      </c>
      <c r="Q243" s="229">
        <v>0</v>
      </c>
      <c r="R243" s="229">
        <f>Q243*H243</f>
        <v>0</v>
      </c>
      <c r="S243" s="229">
        <v>0</v>
      </c>
      <c r="T243" s="230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31" t="s">
        <v>156</v>
      </c>
      <c r="AT243" s="231" t="s">
        <v>139</v>
      </c>
      <c r="AU243" s="231" t="s">
        <v>86</v>
      </c>
      <c r="AY243" s="17" t="s">
        <v>136</v>
      </c>
      <c r="BE243" s="232">
        <f>IF(N243="základní",J243,0)</f>
        <v>0</v>
      </c>
      <c r="BF243" s="232">
        <f>IF(N243="snížená",J243,0)</f>
        <v>0</v>
      </c>
      <c r="BG243" s="232">
        <f>IF(N243="zákl. přenesená",J243,0)</f>
        <v>0</v>
      </c>
      <c r="BH243" s="232">
        <f>IF(N243="sníž. přenesená",J243,0)</f>
        <v>0</v>
      </c>
      <c r="BI243" s="232">
        <f>IF(N243="nulová",J243,0)</f>
        <v>0</v>
      </c>
      <c r="BJ243" s="17" t="s">
        <v>84</v>
      </c>
      <c r="BK243" s="232">
        <f>ROUND(I243*H243,2)</f>
        <v>0</v>
      </c>
      <c r="BL243" s="17" t="s">
        <v>156</v>
      </c>
      <c r="BM243" s="231" t="s">
        <v>474</v>
      </c>
    </row>
    <row r="244" s="2" customFormat="1">
      <c r="A244" s="38"/>
      <c r="B244" s="39"/>
      <c r="C244" s="40"/>
      <c r="D244" s="233" t="s">
        <v>145</v>
      </c>
      <c r="E244" s="40"/>
      <c r="F244" s="234" t="s">
        <v>475</v>
      </c>
      <c r="G244" s="40"/>
      <c r="H244" s="40"/>
      <c r="I244" s="235"/>
      <c r="J244" s="40"/>
      <c r="K244" s="40"/>
      <c r="L244" s="44"/>
      <c r="M244" s="236"/>
      <c r="N244" s="237"/>
      <c r="O244" s="91"/>
      <c r="P244" s="91"/>
      <c r="Q244" s="91"/>
      <c r="R244" s="91"/>
      <c r="S244" s="91"/>
      <c r="T244" s="92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145</v>
      </c>
      <c r="AU244" s="17" t="s">
        <v>86</v>
      </c>
    </row>
    <row r="245" s="2" customFormat="1" ht="49.05" customHeight="1">
      <c r="A245" s="38"/>
      <c r="B245" s="39"/>
      <c r="C245" s="219" t="s">
        <v>476</v>
      </c>
      <c r="D245" s="219" t="s">
        <v>139</v>
      </c>
      <c r="E245" s="220" t="s">
        <v>477</v>
      </c>
      <c r="F245" s="221" t="s">
        <v>478</v>
      </c>
      <c r="G245" s="222" t="s">
        <v>214</v>
      </c>
      <c r="H245" s="223">
        <v>8275</v>
      </c>
      <c r="I245" s="224"/>
      <c r="J245" s="225">
        <f>ROUND(I245*H245,2)</f>
        <v>0</v>
      </c>
      <c r="K245" s="226"/>
      <c r="L245" s="44"/>
      <c r="M245" s="227" t="s">
        <v>1</v>
      </c>
      <c r="N245" s="228" t="s">
        <v>41</v>
      </c>
      <c r="O245" s="91"/>
      <c r="P245" s="229">
        <f>O245*H245</f>
        <v>0</v>
      </c>
      <c r="Q245" s="229">
        <v>0</v>
      </c>
      <c r="R245" s="229">
        <f>Q245*H245</f>
        <v>0</v>
      </c>
      <c r="S245" s="229">
        <v>0</v>
      </c>
      <c r="T245" s="230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31" t="s">
        <v>156</v>
      </c>
      <c r="AT245" s="231" t="s">
        <v>139</v>
      </c>
      <c r="AU245" s="231" t="s">
        <v>86</v>
      </c>
      <c r="AY245" s="17" t="s">
        <v>136</v>
      </c>
      <c r="BE245" s="232">
        <f>IF(N245="základní",J245,0)</f>
        <v>0</v>
      </c>
      <c r="BF245" s="232">
        <f>IF(N245="snížená",J245,0)</f>
        <v>0</v>
      </c>
      <c r="BG245" s="232">
        <f>IF(N245="zákl. přenesená",J245,0)</f>
        <v>0</v>
      </c>
      <c r="BH245" s="232">
        <f>IF(N245="sníž. přenesená",J245,0)</f>
        <v>0</v>
      </c>
      <c r="BI245" s="232">
        <f>IF(N245="nulová",J245,0)</f>
        <v>0</v>
      </c>
      <c r="BJ245" s="17" t="s">
        <v>84</v>
      </c>
      <c r="BK245" s="232">
        <f>ROUND(I245*H245,2)</f>
        <v>0</v>
      </c>
      <c r="BL245" s="17" t="s">
        <v>156</v>
      </c>
      <c r="BM245" s="231" t="s">
        <v>479</v>
      </c>
    </row>
    <row r="246" s="2" customFormat="1">
      <c r="A246" s="38"/>
      <c r="B246" s="39"/>
      <c r="C246" s="40"/>
      <c r="D246" s="233" t="s">
        <v>145</v>
      </c>
      <c r="E246" s="40"/>
      <c r="F246" s="234" t="s">
        <v>480</v>
      </c>
      <c r="G246" s="40"/>
      <c r="H246" s="40"/>
      <c r="I246" s="235"/>
      <c r="J246" s="40"/>
      <c r="K246" s="40"/>
      <c r="L246" s="44"/>
      <c r="M246" s="236"/>
      <c r="N246" s="237"/>
      <c r="O246" s="91"/>
      <c r="P246" s="91"/>
      <c r="Q246" s="91"/>
      <c r="R246" s="91"/>
      <c r="S246" s="91"/>
      <c r="T246" s="92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145</v>
      </c>
      <c r="AU246" s="17" t="s">
        <v>86</v>
      </c>
    </row>
    <row r="247" s="2" customFormat="1" ht="37.8" customHeight="1">
      <c r="A247" s="38"/>
      <c r="B247" s="39"/>
      <c r="C247" s="219" t="s">
        <v>481</v>
      </c>
      <c r="D247" s="219" t="s">
        <v>139</v>
      </c>
      <c r="E247" s="220" t="s">
        <v>482</v>
      </c>
      <c r="F247" s="221" t="s">
        <v>483</v>
      </c>
      <c r="G247" s="222" t="s">
        <v>214</v>
      </c>
      <c r="H247" s="223">
        <v>2023</v>
      </c>
      <c r="I247" s="224"/>
      <c r="J247" s="225">
        <f>ROUND(I247*H247,2)</f>
        <v>0</v>
      </c>
      <c r="K247" s="226"/>
      <c r="L247" s="44"/>
      <c r="M247" s="227" t="s">
        <v>1</v>
      </c>
      <c r="N247" s="228" t="s">
        <v>41</v>
      </c>
      <c r="O247" s="91"/>
      <c r="P247" s="229">
        <f>O247*H247</f>
        <v>0</v>
      </c>
      <c r="Q247" s="229">
        <v>0.34499999999999997</v>
      </c>
      <c r="R247" s="229">
        <f>Q247*H247</f>
        <v>697.93499999999995</v>
      </c>
      <c r="S247" s="229">
        <v>0</v>
      </c>
      <c r="T247" s="230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31" t="s">
        <v>156</v>
      </c>
      <c r="AT247" s="231" t="s">
        <v>139</v>
      </c>
      <c r="AU247" s="231" t="s">
        <v>86</v>
      </c>
      <c r="AY247" s="17" t="s">
        <v>136</v>
      </c>
      <c r="BE247" s="232">
        <f>IF(N247="základní",J247,0)</f>
        <v>0</v>
      </c>
      <c r="BF247" s="232">
        <f>IF(N247="snížená",J247,0)</f>
        <v>0</v>
      </c>
      <c r="BG247" s="232">
        <f>IF(N247="zákl. přenesená",J247,0)</f>
        <v>0</v>
      </c>
      <c r="BH247" s="232">
        <f>IF(N247="sníž. přenesená",J247,0)</f>
        <v>0</v>
      </c>
      <c r="BI247" s="232">
        <f>IF(N247="nulová",J247,0)</f>
        <v>0</v>
      </c>
      <c r="BJ247" s="17" t="s">
        <v>84</v>
      </c>
      <c r="BK247" s="232">
        <f>ROUND(I247*H247,2)</f>
        <v>0</v>
      </c>
      <c r="BL247" s="17" t="s">
        <v>156</v>
      </c>
      <c r="BM247" s="231" t="s">
        <v>484</v>
      </c>
    </row>
    <row r="248" s="2" customFormat="1">
      <c r="A248" s="38"/>
      <c r="B248" s="39"/>
      <c r="C248" s="40"/>
      <c r="D248" s="233" t="s">
        <v>145</v>
      </c>
      <c r="E248" s="40"/>
      <c r="F248" s="234" t="s">
        <v>485</v>
      </c>
      <c r="G248" s="40"/>
      <c r="H248" s="40"/>
      <c r="I248" s="235"/>
      <c r="J248" s="40"/>
      <c r="K248" s="40"/>
      <c r="L248" s="44"/>
      <c r="M248" s="236"/>
      <c r="N248" s="237"/>
      <c r="O248" s="91"/>
      <c r="P248" s="91"/>
      <c r="Q248" s="91"/>
      <c r="R248" s="91"/>
      <c r="S248" s="91"/>
      <c r="T248" s="92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145</v>
      </c>
      <c r="AU248" s="17" t="s">
        <v>86</v>
      </c>
    </row>
    <row r="249" s="2" customFormat="1" ht="24.15" customHeight="1">
      <c r="A249" s="38"/>
      <c r="B249" s="39"/>
      <c r="C249" s="219" t="s">
        <v>486</v>
      </c>
      <c r="D249" s="219" t="s">
        <v>139</v>
      </c>
      <c r="E249" s="220" t="s">
        <v>487</v>
      </c>
      <c r="F249" s="221" t="s">
        <v>488</v>
      </c>
      <c r="G249" s="222" t="s">
        <v>214</v>
      </c>
      <c r="H249" s="223">
        <v>8695</v>
      </c>
      <c r="I249" s="224"/>
      <c r="J249" s="225">
        <f>ROUND(I249*H249,2)</f>
        <v>0</v>
      </c>
      <c r="K249" s="226"/>
      <c r="L249" s="44"/>
      <c r="M249" s="227" t="s">
        <v>1</v>
      </c>
      <c r="N249" s="228" t="s">
        <v>41</v>
      </c>
      <c r="O249" s="91"/>
      <c r="P249" s="229">
        <f>O249*H249</f>
        <v>0</v>
      </c>
      <c r="Q249" s="229">
        <v>0</v>
      </c>
      <c r="R249" s="229">
        <f>Q249*H249</f>
        <v>0</v>
      </c>
      <c r="S249" s="229">
        <v>0</v>
      </c>
      <c r="T249" s="230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31" t="s">
        <v>156</v>
      </c>
      <c r="AT249" s="231" t="s">
        <v>139</v>
      </c>
      <c r="AU249" s="231" t="s">
        <v>86</v>
      </c>
      <c r="AY249" s="17" t="s">
        <v>136</v>
      </c>
      <c r="BE249" s="232">
        <f>IF(N249="základní",J249,0)</f>
        <v>0</v>
      </c>
      <c r="BF249" s="232">
        <f>IF(N249="snížená",J249,0)</f>
        <v>0</v>
      </c>
      <c r="BG249" s="232">
        <f>IF(N249="zákl. přenesená",J249,0)</f>
        <v>0</v>
      </c>
      <c r="BH249" s="232">
        <f>IF(N249="sníž. přenesená",J249,0)</f>
        <v>0</v>
      </c>
      <c r="BI249" s="232">
        <f>IF(N249="nulová",J249,0)</f>
        <v>0</v>
      </c>
      <c r="BJ249" s="17" t="s">
        <v>84</v>
      </c>
      <c r="BK249" s="232">
        <f>ROUND(I249*H249,2)</f>
        <v>0</v>
      </c>
      <c r="BL249" s="17" t="s">
        <v>156</v>
      </c>
      <c r="BM249" s="231" t="s">
        <v>489</v>
      </c>
    </row>
    <row r="250" s="2" customFormat="1">
      <c r="A250" s="38"/>
      <c r="B250" s="39"/>
      <c r="C250" s="40"/>
      <c r="D250" s="233" t="s">
        <v>145</v>
      </c>
      <c r="E250" s="40"/>
      <c r="F250" s="234" t="s">
        <v>490</v>
      </c>
      <c r="G250" s="40"/>
      <c r="H250" s="40"/>
      <c r="I250" s="235"/>
      <c r="J250" s="40"/>
      <c r="K250" s="40"/>
      <c r="L250" s="44"/>
      <c r="M250" s="236"/>
      <c r="N250" s="237"/>
      <c r="O250" s="91"/>
      <c r="P250" s="91"/>
      <c r="Q250" s="91"/>
      <c r="R250" s="91"/>
      <c r="S250" s="91"/>
      <c r="T250" s="92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145</v>
      </c>
      <c r="AU250" s="17" t="s">
        <v>86</v>
      </c>
    </row>
    <row r="251" s="2" customFormat="1" ht="24.15" customHeight="1">
      <c r="A251" s="38"/>
      <c r="B251" s="39"/>
      <c r="C251" s="219" t="s">
        <v>491</v>
      </c>
      <c r="D251" s="219" t="s">
        <v>139</v>
      </c>
      <c r="E251" s="220" t="s">
        <v>492</v>
      </c>
      <c r="F251" s="221" t="s">
        <v>493</v>
      </c>
      <c r="G251" s="222" t="s">
        <v>214</v>
      </c>
      <c r="H251" s="223">
        <v>8278</v>
      </c>
      <c r="I251" s="224"/>
      <c r="J251" s="225">
        <f>ROUND(I251*H251,2)</f>
        <v>0</v>
      </c>
      <c r="K251" s="226"/>
      <c r="L251" s="44"/>
      <c r="M251" s="227" t="s">
        <v>1</v>
      </c>
      <c r="N251" s="228" t="s">
        <v>41</v>
      </c>
      <c r="O251" s="91"/>
      <c r="P251" s="229">
        <f>O251*H251</f>
        <v>0</v>
      </c>
      <c r="Q251" s="229">
        <v>0</v>
      </c>
      <c r="R251" s="229">
        <f>Q251*H251</f>
        <v>0</v>
      </c>
      <c r="S251" s="229">
        <v>0</v>
      </c>
      <c r="T251" s="230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31" t="s">
        <v>156</v>
      </c>
      <c r="AT251" s="231" t="s">
        <v>139</v>
      </c>
      <c r="AU251" s="231" t="s">
        <v>86</v>
      </c>
      <c r="AY251" s="17" t="s">
        <v>136</v>
      </c>
      <c r="BE251" s="232">
        <f>IF(N251="základní",J251,0)</f>
        <v>0</v>
      </c>
      <c r="BF251" s="232">
        <f>IF(N251="snížená",J251,0)</f>
        <v>0</v>
      </c>
      <c r="BG251" s="232">
        <f>IF(N251="zákl. přenesená",J251,0)</f>
        <v>0</v>
      </c>
      <c r="BH251" s="232">
        <f>IF(N251="sníž. přenesená",J251,0)</f>
        <v>0</v>
      </c>
      <c r="BI251" s="232">
        <f>IF(N251="nulová",J251,0)</f>
        <v>0</v>
      </c>
      <c r="BJ251" s="17" t="s">
        <v>84</v>
      </c>
      <c r="BK251" s="232">
        <f>ROUND(I251*H251,2)</f>
        <v>0</v>
      </c>
      <c r="BL251" s="17" t="s">
        <v>156</v>
      </c>
      <c r="BM251" s="231" t="s">
        <v>494</v>
      </c>
    </row>
    <row r="252" s="2" customFormat="1">
      <c r="A252" s="38"/>
      <c r="B252" s="39"/>
      <c r="C252" s="40"/>
      <c r="D252" s="233" t="s">
        <v>145</v>
      </c>
      <c r="E252" s="40"/>
      <c r="F252" s="234" t="s">
        <v>495</v>
      </c>
      <c r="G252" s="40"/>
      <c r="H252" s="40"/>
      <c r="I252" s="235"/>
      <c r="J252" s="40"/>
      <c r="K252" s="40"/>
      <c r="L252" s="44"/>
      <c r="M252" s="236"/>
      <c r="N252" s="237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145</v>
      </c>
      <c r="AU252" s="17" t="s">
        <v>86</v>
      </c>
    </row>
    <row r="253" s="2" customFormat="1" ht="44.25" customHeight="1">
      <c r="A253" s="38"/>
      <c r="B253" s="39"/>
      <c r="C253" s="219" t="s">
        <v>496</v>
      </c>
      <c r="D253" s="219" t="s">
        <v>139</v>
      </c>
      <c r="E253" s="220" t="s">
        <v>497</v>
      </c>
      <c r="F253" s="221" t="s">
        <v>498</v>
      </c>
      <c r="G253" s="222" t="s">
        <v>214</v>
      </c>
      <c r="H253" s="223">
        <v>7878</v>
      </c>
      <c r="I253" s="224"/>
      <c r="J253" s="225">
        <f>ROUND(I253*H253,2)</f>
        <v>0</v>
      </c>
      <c r="K253" s="226"/>
      <c r="L253" s="44"/>
      <c r="M253" s="227" t="s">
        <v>1</v>
      </c>
      <c r="N253" s="228" t="s">
        <v>41</v>
      </c>
      <c r="O253" s="91"/>
      <c r="P253" s="229">
        <f>O253*H253</f>
        <v>0</v>
      </c>
      <c r="Q253" s="229">
        <v>0</v>
      </c>
      <c r="R253" s="229">
        <f>Q253*H253</f>
        <v>0</v>
      </c>
      <c r="S253" s="229">
        <v>0</v>
      </c>
      <c r="T253" s="230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31" t="s">
        <v>156</v>
      </c>
      <c r="AT253" s="231" t="s">
        <v>139</v>
      </c>
      <c r="AU253" s="231" t="s">
        <v>86</v>
      </c>
      <c r="AY253" s="17" t="s">
        <v>136</v>
      </c>
      <c r="BE253" s="232">
        <f>IF(N253="základní",J253,0)</f>
        <v>0</v>
      </c>
      <c r="BF253" s="232">
        <f>IF(N253="snížená",J253,0)</f>
        <v>0</v>
      </c>
      <c r="BG253" s="232">
        <f>IF(N253="zákl. přenesená",J253,0)</f>
        <v>0</v>
      </c>
      <c r="BH253" s="232">
        <f>IF(N253="sníž. přenesená",J253,0)</f>
        <v>0</v>
      </c>
      <c r="BI253" s="232">
        <f>IF(N253="nulová",J253,0)</f>
        <v>0</v>
      </c>
      <c r="BJ253" s="17" t="s">
        <v>84</v>
      </c>
      <c r="BK253" s="232">
        <f>ROUND(I253*H253,2)</f>
        <v>0</v>
      </c>
      <c r="BL253" s="17" t="s">
        <v>156</v>
      </c>
      <c r="BM253" s="231" t="s">
        <v>499</v>
      </c>
    </row>
    <row r="254" s="2" customFormat="1">
      <c r="A254" s="38"/>
      <c r="B254" s="39"/>
      <c r="C254" s="40"/>
      <c r="D254" s="233" t="s">
        <v>145</v>
      </c>
      <c r="E254" s="40"/>
      <c r="F254" s="234" t="s">
        <v>500</v>
      </c>
      <c r="G254" s="40"/>
      <c r="H254" s="40"/>
      <c r="I254" s="235"/>
      <c r="J254" s="40"/>
      <c r="K254" s="40"/>
      <c r="L254" s="44"/>
      <c r="M254" s="236"/>
      <c r="N254" s="237"/>
      <c r="O254" s="91"/>
      <c r="P254" s="91"/>
      <c r="Q254" s="91"/>
      <c r="R254" s="91"/>
      <c r="S254" s="91"/>
      <c r="T254" s="92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145</v>
      </c>
      <c r="AU254" s="17" t="s">
        <v>86</v>
      </c>
    </row>
    <row r="255" s="2" customFormat="1" ht="55.5" customHeight="1">
      <c r="A255" s="38"/>
      <c r="B255" s="39"/>
      <c r="C255" s="219" t="s">
        <v>501</v>
      </c>
      <c r="D255" s="219" t="s">
        <v>139</v>
      </c>
      <c r="E255" s="220" t="s">
        <v>502</v>
      </c>
      <c r="F255" s="221" t="s">
        <v>503</v>
      </c>
      <c r="G255" s="222" t="s">
        <v>214</v>
      </c>
      <c r="H255" s="223">
        <v>369.10399999999998</v>
      </c>
      <c r="I255" s="224"/>
      <c r="J255" s="225">
        <f>ROUND(I255*H255,2)</f>
        <v>0</v>
      </c>
      <c r="K255" s="226"/>
      <c r="L255" s="44"/>
      <c r="M255" s="227" t="s">
        <v>1</v>
      </c>
      <c r="N255" s="228" t="s">
        <v>41</v>
      </c>
      <c r="O255" s="91"/>
      <c r="P255" s="229">
        <f>O255*H255</f>
        <v>0</v>
      </c>
      <c r="Q255" s="229">
        <v>0.61404000000000003</v>
      </c>
      <c r="R255" s="229">
        <f>Q255*H255</f>
        <v>226.64462015999999</v>
      </c>
      <c r="S255" s="229">
        <v>0</v>
      </c>
      <c r="T255" s="230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31" t="s">
        <v>156</v>
      </c>
      <c r="AT255" s="231" t="s">
        <v>139</v>
      </c>
      <c r="AU255" s="231" t="s">
        <v>86</v>
      </c>
      <c r="AY255" s="17" t="s">
        <v>136</v>
      </c>
      <c r="BE255" s="232">
        <f>IF(N255="základní",J255,0)</f>
        <v>0</v>
      </c>
      <c r="BF255" s="232">
        <f>IF(N255="snížená",J255,0)</f>
        <v>0</v>
      </c>
      <c r="BG255" s="232">
        <f>IF(N255="zákl. přenesená",J255,0)</f>
        <v>0</v>
      </c>
      <c r="BH255" s="232">
        <f>IF(N255="sníž. přenesená",J255,0)</f>
        <v>0</v>
      </c>
      <c r="BI255" s="232">
        <f>IF(N255="nulová",J255,0)</f>
        <v>0</v>
      </c>
      <c r="BJ255" s="17" t="s">
        <v>84</v>
      </c>
      <c r="BK255" s="232">
        <f>ROUND(I255*H255,2)</f>
        <v>0</v>
      </c>
      <c r="BL255" s="17" t="s">
        <v>156</v>
      </c>
      <c r="BM255" s="231" t="s">
        <v>504</v>
      </c>
    </row>
    <row r="256" s="2" customFormat="1">
      <c r="A256" s="38"/>
      <c r="B256" s="39"/>
      <c r="C256" s="40"/>
      <c r="D256" s="233" t="s">
        <v>145</v>
      </c>
      <c r="E256" s="40"/>
      <c r="F256" s="234" t="s">
        <v>505</v>
      </c>
      <c r="G256" s="40"/>
      <c r="H256" s="40"/>
      <c r="I256" s="235"/>
      <c r="J256" s="40"/>
      <c r="K256" s="40"/>
      <c r="L256" s="44"/>
      <c r="M256" s="236"/>
      <c r="N256" s="237"/>
      <c r="O256" s="91"/>
      <c r="P256" s="91"/>
      <c r="Q256" s="91"/>
      <c r="R256" s="91"/>
      <c r="S256" s="91"/>
      <c r="T256" s="92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145</v>
      </c>
      <c r="AU256" s="17" t="s">
        <v>86</v>
      </c>
    </row>
    <row r="257" s="2" customFormat="1" ht="37.8" customHeight="1">
      <c r="A257" s="38"/>
      <c r="B257" s="39"/>
      <c r="C257" s="219" t="s">
        <v>506</v>
      </c>
      <c r="D257" s="219" t="s">
        <v>139</v>
      </c>
      <c r="E257" s="220" t="s">
        <v>507</v>
      </c>
      <c r="F257" s="221" t="s">
        <v>508</v>
      </c>
      <c r="G257" s="222" t="s">
        <v>214</v>
      </c>
      <c r="H257" s="223">
        <v>369.10399999999998</v>
      </c>
      <c r="I257" s="224"/>
      <c r="J257" s="225">
        <f>ROUND(I257*H257,2)</f>
        <v>0</v>
      </c>
      <c r="K257" s="226"/>
      <c r="L257" s="44"/>
      <c r="M257" s="227" t="s">
        <v>1</v>
      </c>
      <c r="N257" s="228" t="s">
        <v>41</v>
      </c>
      <c r="O257" s="91"/>
      <c r="P257" s="229">
        <f>O257*H257</f>
        <v>0</v>
      </c>
      <c r="Q257" s="229">
        <v>0.15140000000000001</v>
      </c>
      <c r="R257" s="229">
        <f>Q257*H257</f>
        <v>55.882345600000001</v>
      </c>
      <c r="S257" s="229">
        <v>0</v>
      </c>
      <c r="T257" s="230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31" t="s">
        <v>156</v>
      </c>
      <c r="AT257" s="231" t="s">
        <v>139</v>
      </c>
      <c r="AU257" s="231" t="s">
        <v>86</v>
      </c>
      <c r="AY257" s="17" t="s">
        <v>136</v>
      </c>
      <c r="BE257" s="232">
        <f>IF(N257="základní",J257,0)</f>
        <v>0</v>
      </c>
      <c r="BF257" s="232">
        <f>IF(N257="snížená",J257,0)</f>
        <v>0</v>
      </c>
      <c r="BG257" s="232">
        <f>IF(N257="zákl. přenesená",J257,0)</f>
        <v>0</v>
      </c>
      <c r="BH257" s="232">
        <f>IF(N257="sníž. přenesená",J257,0)</f>
        <v>0</v>
      </c>
      <c r="BI257" s="232">
        <f>IF(N257="nulová",J257,0)</f>
        <v>0</v>
      </c>
      <c r="BJ257" s="17" t="s">
        <v>84</v>
      </c>
      <c r="BK257" s="232">
        <f>ROUND(I257*H257,2)</f>
        <v>0</v>
      </c>
      <c r="BL257" s="17" t="s">
        <v>156</v>
      </c>
      <c r="BM257" s="231" t="s">
        <v>509</v>
      </c>
    </row>
    <row r="258" s="2" customFormat="1">
      <c r="A258" s="38"/>
      <c r="B258" s="39"/>
      <c r="C258" s="40"/>
      <c r="D258" s="233" t="s">
        <v>145</v>
      </c>
      <c r="E258" s="40"/>
      <c r="F258" s="234" t="s">
        <v>510</v>
      </c>
      <c r="G258" s="40"/>
      <c r="H258" s="40"/>
      <c r="I258" s="235"/>
      <c r="J258" s="40"/>
      <c r="K258" s="40"/>
      <c r="L258" s="44"/>
      <c r="M258" s="236"/>
      <c r="N258" s="237"/>
      <c r="O258" s="91"/>
      <c r="P258" s="91"/>
      <c r="Q258" s="91"/>
      <c r="R258" s="91"/>
      <c r="S258" s="91"/>
      <c r="T258" s="92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145</v>
      </c>
      <c r="AU258" s="17" t="s">
        <v>86</v>
      </c>
    </row>
    <row r="259" s="12" customFormat="1" ht="22.8" customHeight="1">
      <c r="A259" s="12"/>
      <c r="B259" s="203"/>
      <c r="C259" s="204"/>
      <c r="D259" s="205" t="s">
        <v>75</v>
      </c>
      <c r="E259" s="217" t="s">
        <v>175</v>
      </c>
      <c r="F259" s="217" t="s">
        <v>511</v>
      </c>
      <c r="G259" s="204"/>
      <c r="H259" s="204"/>
      <c r="I259" s="207"/>
      <c r="J259" s="218">
        <f>BK259</f>
        <v>0</v>
      </c>
      <c r="K259" s="204"/>
      <c r="L259" s="209"/>
      <c r="M259" s="210"/>
      <c r="N259" s="211"/>
      <c r="O259" s="211"/>
      <c r="P259" s="212">
        <f>SUM(P260:P270)</f>
        <v>0</v>
      </c>
      <c r="Q259" s="211"/>
      <c r="R259" s="212">
        <f>SUM(R260:R270)</f>
        <v>0.57673954999999999</v>
      </c>
      <c r="S259" s="211"/>
      <c r="T259" s="213">
        <f>SUM(T260:T270)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14" t="s">
        <v>84</v>
      </c>
      <c r="AT259" s="215" t="s">
        <v>75</v>
      </c>
      <c r="AU259" s="215" t="s">
        <v>84</v>
      </c>
      <c r="AY259" s="214" t="s">
        <v>136</v>
      </c>
      <c r="BK259" s="216">
        <f>SUM(BK260:BK270)</f>
        <v>0</v>
      </c>
    </row>
    <row r="260" s="2" customFormat="1" ht="33" customHeight="1">
      <c r="A260" s="38"/>
      <c r="B260" s="39"/>
      <c r="C260" s="219" t="s">
        <v>512</v>
      </c>
      <c r="D260" s="219" t="s">
        <v>139</v>
      </c>
      <c r="E260" s="220" t="s">
        <v>513</v>
      </c>
      <c r="F260" s="221" t="s">
        <v>514</v>
      </c>
      <c r="G260" s="222" t="s">
        <v>515</v>
      </c>
      <c r="H260" s="223">
        <v>11</v>
      </c>
      <c r="I260" s="224"/>
      <c r="J260" s="225">
        <f>ROUND(I260*H260,2)</f>
        <v>0</v>
      </c>
      <c r="K260" s="226"/>
      <c r="L260" s="44"/>
      <c r="M260" s="227" t="s">
        <v>1</v>
      </c>
      <c r="N260" s="228" t="s">
        <v>41</v>
      </c>
      <c r="O260" s="91"/>
      <c r="P260" s="229">
        <f>O260*H260</f>
        <v>0</v>
      </c>
      <c r="Q260" s="229">
        <v>1.0000000000000001E-05</v>
      </c>
      <c r="R260" s="229">
        <f>Q260*H260</f>
        <v>0.00011</v>
      </c>
      <c r="S260" s="229">
        <v>0</v>
      </c>
      <c r="T260" s="230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31" t="s">
        <v>156</v>
      </c>
      <c r="AT260" s="231" t="s">
        <v>139</v>
      </c>
      <c r="AU260" s="231" t="s">
        <v>86</v>
      </c>
      <c r="AY260" s="17" t="s">
        <v>136</v>
      </c>
      <c r="BE260" s="232">
        <f>IF(N260="základní",J260,0)</f>
        <v>0</v>
      </c>
      <c r="BF260" s="232">
        <f>IF(N260="snížená",J260,0)</f>
        <v>0</v>
      </c>
      <c r="BG260" s="232">
        <f>IF(N260="zákl. přenesená",J260,0)</f>
        <v>0</v>
      </c>
      <c r="BH260" s="232">
        <f>IF(N260="sníž. přenesená",J260,0)</f>
        <v>0</v>
      </c>
      <c r="BI260" s="232">
        <f>IF(N260="nulová",J260,0)</f>
        <v>0</v>
      </c>
      <c r="BJ260" s="17" t="s">
        <v>84</v>
      </c>
      <c r="BK260" s="232">
        <f>ROUND(I260*H260,2)</f>
        <v>0</v>
      </c>
      <c r="BL260" s="17" t="s">
        <v>156</v>
      </c>
      <c r="BM260" s="231" t="s">
        <v>516</v>
      </c>
    </row>
    <row r="261" s="2" customFormat="1">
      <c r="A261" s="38"/>
      <c r="B261" s="39"/>
      <c r="C261" s="40"/>
      <c r="D261" s="233" t="s">
        <v>145</v>
      </c>
      <c r="E261" s="40"/>
      <c r="F261" s="234" t="s">
        <v>517</v>
      </c>
      <c r="G261" s="40"/>
      <c r="H261" s="40"/>
      <c r="I261" s="235"/>
      <c r="J261" s="40"/>
      <c r="K261" s="40"/>
      <c r="L261" s="44"/>
      <c r="M261" s="236"/>
      <c r="N261" s="237"/>
      <c r="O261" s="91"/>
      <c r="P261" s="91"/>
      <c r="Q261" s="91"/>
      <c r="R261" s="91"/>
      <c r="S261" s="91"/>
      <c r="T261" s="92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145</v>
      </c>
      <c r="AU261" s="17" t="s">
        <v>86</v>
      </c>
    </row>
    <row r="262" s="2" customFormat="1" ht="16.5" customHeight="1">
      <c r="A262" s="38"/>
      <c r="B262" s="39"/>
      <c r="C262" s="253" t="s">
        <v>518</v>
      </c>
      <c r="D262" s="253" t="s">
        <v>295</v>
      </c>
      <c r="E262" s="254" t="s">
        <v>519</v>
      </c>
      <c r="F262" s="255" t="s">
        <v>520</v>
      </c>
      <c r="G262" s="256" t="s">
        <v>515</v>
      </c>
      <c r="H262" s="257">
        <v>11.164999999999999</v>
      </c>
      <c r="I262" s="258"/>
      <c r="J262" s="259">
        <f>ROUND(I262*H262,2)</f>
        <v>0</v>
      </c>
      <c r="K262" s="260"/>
      <c r="L262" s="261"/>
      <c r="M262" s="262" t="s">
        <v>1</v>
      </c>
      <c r="N262" s="263" t="s">
        <v>41</v>
      </c>
      <c r="O262" s="91"/>
      <c r="P262" s="229">
        <f>O262*H262</f>
        <v>0</v>
      </c>
      <c r="Q262" s="229">
        <v>0.0026700000000000001</v>
      </c>
      <c r="R262" s="229">
        <f>Q262*H262</f>
        <v>0.029810549999999998</v>
      </c>
      <c r="S262" s="229">
        <v>0</v>
      </c>
      <c r="T262" s="230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31" t="s">
        <v>175</v>
      </c>
      <c r="AT262" s="231" t="s">
        <v>295</v>
      </c>
      <c r="AU262" s="231" t="s">
        <v>86</v>
      </c>
      <c r="AY262" s="17" t="s">
        <v>136</v>
      </c>
      <c r="BE262" s="232">
        <f>IF(N262="základní",J262,0)</f>
        <v>0</v>
      </c>
      <c r="BF262" s="232">
        <f>IF(N262="snížená",J262,0)</f>
        <v>0</v>
      </c>
      <c r="BG262" s="232">
        <f>IF(N262="zákl. přenesená",J262,0)</f>
        <v>0</v>
      </c>
      <c r="BH262" s="232">
        <f>IF(N262="sníž. přenesená",J262,0)</f>
        <v>0</v>
      </c>
      <c r="BI262" s="232">
        <f>IF(N262="nulová",J262,0)</f>
        <v>0</v>
      </c>
      <c r="BJ262" s="17" t="s">
        <v>84</v>
      </c>
      <c r="BK262" s="232">
        <f>ROUND(I262*H262,2)</f>
        <v>0</v>
      </c>
      <c r="BL262" s="17" t="s">
        <v>156</v>
      </c>
      <c r="BM262" s="231" t="s">
        <v>521</v>
      </c>
    </row>
    <row r="263" s="13" customFormat="1">
      <c r="A263" s="13"/>
      <c r="B263" s="242"/>
      <c r="C263" s="243"/>
      <c r="D263" s="233" t="s">
        <v>241</v>
      </c>
      <c r="E263" s="243"/>
      <c r="F263" s="245" t="s">
        <v>522</v>
      </c>
      <c r="G263" s="243"/>
      <c r="H263" s="246">
        <v>11.164999999999999</v>
      </c>
      <c r="I263" s="247"/>
      <c r="J263" s="243"/>
      <c r="K263" s="243"/>
      <c r="L263" s="248"/>
      <c r="M263" s="249"/>
      <c r="N263" s="250"/>
      <c r="O263" s="250"/>
      <c r="P263" s="250"/>
      <c r="Q263" s="250"/>
      <c r="R263" s="250"/>
      <c r="S263" s="250"/>
      <c r="T263" s="251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52" t="s">
        <v>241</v>
      </c>
      <c r="AU263" s="252" t="s">
        <v>86</v>
      </c>
      <c r="AV263" s="13" t="s">
        <v>86</v>
      </c>
      <c r="AW263" s="13" t="s">
        <v>4</v>
      </c>
      <c r="AX263" s="13" t="s">
        <v>84</v>
      </c>
      <c r="AY263" s="252" t="s">
        <v>136</v>
      </c>
    </row>
    <row r="264" s="2" customFormat="1" ht="24.15" customHeight="1">
      <c r="A264" s="38"/>
      <c r="B264" s="39"/>
      <c r="C264" s="219" t="s">
        <v>523</v>
      </c>
      <c r="D264" s="219" t="s">
        <v>139</v>
      </c>
      <c r="E264" s="220" t="s">
        <v>524</v>
      </c>
      <c r="F264" s="221" t="s">
        <v>525</v>
      </c>
      <c r="G264" s="222" t="s">
        <v>219</v>
      </c>
      <c r="H264" s="223">
        <v>0.84999999999999998</v>
      </c>
      <c r="I264" s="224"/>
      <c r="J264" s="225">
        <f>ROUND(I264*H264,2)</f>
        <v>0</v>
      </c>
      <c r="K264" s="226"/>
      <c r="L264" s="44"/>
      <c r="M264" s="227" t="s">
        <v>1</v>
      </c>
      <c r="N264" s="228" t="s">
        <v>41</v>
      </c>
      <c r="O264" s="91"/>
      <c r="P264" s="229">
        <f>O264*H264</f>
        <v>0</v>
      </c>
      <c r="Q264" s="229">
        <v>0.21734000000000001</v>
      </c>
      <c r="R264" s="229">
        <f>Q264*H264</f>
        <v>0.18473899999999999</v>
      </c>
      <c r="S264" s="229">
        <v>0</v>
      </c>
      <c r="T264" s="230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31" t="s">
        <v>156</v>
      </c>
      <c r="AT264" s="231" t="s">
        <v>139</v>
      </c>
      <c r="AU264" s="231" t="s">
        <v>86</v>
      </c>
      <c r="AY264" s="17" t="s">
        <v>136</v>
      </c>
      <c r="BE264" s="232">
        <f>IF(N264="základní",J264,0)</f>
        <v>0</v>
      </c>
      <c r="BF264" s="232">
        <f>IF(N264="snížená",J264,0)</f>
        <v>0</v>
      </c>
      <c r="BG264" s="232">
        <f>IF(N264="zákl. přenesená",J264,0)</f>
        <v>0</v>
      </c>
      <c r="BH264" s="232">
        <f>IF(N264="sníž. přenesená",J264,0)</f>
        <v>0</v>
      </c>
      <c r="BI264" s="232">
        <f>IF(N264="nulová",J264,0)</f>
        <v>0</v>
      </c>
      <c r="BJ264" s="17" t="s">
        <v>84</v>
      </c>
      <c r="BK264" s="232">
        <f>ROUND(I264*H264,2)</f>
        <v>0</v>
      </c>
      <c r="BL264" s="17" t="s">
        <v>156</v>
      </c>
      <c r="BM264" s="231" t="s">
        <v>526</v>
      </c>
    </row>
    <row r="265" s="2" customFormat="1">
      <c r="A265" s="38"/>
      <c r="B265" s="39"/>
      <c r="C265" s="40"/>
      <c r="D265" s="233" t="s">
        <v>145</v>
      </c>
      <c r="E265" s="40"/>
      <c r="F265" s="234" t="s">
        <v>527</v>
      </c>
      <c r="G265" s="40"/>
      <c r="H265" s="40"/>
      <c r="I265" s="235"/>
      <c r="J265" s="40"/>
      <c r="K265" s="40"/>
      <c r="L265" s="44"/>
      <c r="M265" s="236"/>
      <c r="N265" s="237"/>
      <c r="O265" s="91"/>
      <c r="P265" s="91"/>
      <c r="Q265" s="91"/>
      <c r="R265" s="91"/>
      <c r="S265" s="91"/>
      <c r="T265" s="92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145</v>
      </c>
      <c r="AU265" s="17" t="s">
        <v>86</v>
      </c>
    </row>
    <row r="266" s="2" customFormat="1" ht="24.15" customHeight="1">
      <c r="A266" s="38"/>
      <c r="B266" s="39"/>
      <c r="C266" s="253" t="s">
        <v>528</v>
      </c>
      <c r="D266" s="253" t="s">
        <v>295</v>
      </c>
      <c r="E266" s="254" t="s">
        <v>529</v>
      </c>
      <c r="F266" s="255" t="s">
        <v>530</v>
      </c>
      <c r="G266" s="256" t="s">
        <v>219</v>
      </c>
      <c r="H266" s="257">
        <v>0.84999999999999998</v>
      </c>
      <c r="I266" s="258"/>
      <c r="J266" s="259">
        <f>ROUND(I266*H266,2)</f>
        <v>0</v>
      </c>
      <c r="K266" s="260"/>
      <c r="L266" s="261"/>
      <c r="M266" s="262" t="s">
        <v>1</v>
      </c>
      <c r="N266" s="263" t="s">
        <v>41</v>
      </c>
      <c r="O266" s="91"/>
      <c r="P266" s="229">
        <f>O266*H266</f>
        <v>0</v>
      </c>
      <c r="Q266" s="229">
        <v>0.059999999999999998</v>
      </c>
      <c r="R266" s="229">
        <f>Q266*H266</f>
        <v>0.050999999999999997</v>
      </c>
      <c r="S266" s="229">
        <v>0</v>
      </c>
      <c r="T266" s="230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31" t="s">
        <v>175</v>
      </c>
      <c r="AT266" s="231" t="s">
        <v>295</v>
      </c>
      <c r="AU266" s="231" t="s">
        <v>86</v>
      </c>
      <c r="AY266" s="17" t="s">
        <v>136</v>
      </c>
      <c r="BE266" s="232">
        <f>IF(N266="základní",J266,0)</f>
        <v>0</v>
      </c>
      <c r="BF266" s="232">
        <f>IF(N266="snížená",J266,0)</f>
        <v>0</v>
      </c>
      <c r="BG266" s="232">
        <f>IF(N266="zákl. přenesená",J266,0)</f>
        <v>0</v>
      </c>
      <c r="BH266" s="232">
        <f>IF(N266="sníž. přenesená",J266,0)</f>
        <v>0</v>
      </c>
      <c r="BI266" s="232">
        <f>IF(N266="nulová",J266,0)</f>
        <v>0</v>
      </c>
      <c r="BJ266" s="17" t="s">
        <v>84</v>
      </c>
      <c r="BK266" s="232">
        <f>ROUND(I266*H266,2)</f>
        <v>0</v>
      </c>
      <c r="BL266" s="17" t="s">
        <v>156</v>
      </c>
      <c r="BM266" s="231" t="s">
        <v>531</v>
      </c>
    </row>
    <row r="267" s="2" customFormat="1" ht="37.8" customHeight="1">
      <c r="A267" s="38"/>
      <c r="B267" s="39"/>
      <c r="C267" s="219" t="s">
        <v>532</v>
      </c>
      <c r="D267" s="219" t="s">
        <v>139</v>
      </c>
      <c r="E267" s="220" t="s">
        <v>533</v>
      </c>
      <c r="F267" s="221" t="s">
        <v>534</v>
      </c>
      <c r="G267" s="222" t="s">
        <v>219</v>
      </c>
      <c r="H267" s="223">
        <v>1</v>
      </c>
      <c r="I267" s="224"/>
      <c r="J267" s="225">
        <f>ROUND(I267*H267,2)</f>
        <v>0</v>
      </c>
      <c r="K267" s="226"/>
      <c r="L267" s="44"/>
      <c r="M267" s="227" t="s">
        <v>1</v>
      </c>
      <c r="N267" s="228" t="s">
        <v>41</v>
      </c>
      <c r="O267" s="91"/>
      <c r="P267" s="229">
        <f>O267*H267</f>
        <v>0</v>
      </c>
      <c r="Q267" s="229">
        <v>0.31108000000000002</v>
      </c>
      <c r="R267" s="229">
        <f>Q267*H267</f>
        <v>0.31108000000000002</v>
      </c>
      <c r="S267" s="229">
        <v>0</v>
      </c>
      <c r="T267" s="230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31" t="s">
        <v>156</v>
      </c>
      <c r="AT267" s="231" t="s">
        <v>139</v>
      </c>
      <c r="AU267" s="231" t="s">
        <v>86</v>
      </c>
      <c r="AY267" s="17" t="s">
        <v>136</v>
      </c>
      <c r="BE267" s="232">
        <f>IF(N267="základní",J267,0)</f>
        <v>0</v>
      </c>
      <c r="BF267" s="232">
        <f>IF(N267="snížená",J267,0)</f>
        <v>0</v>
      </c>
      <c r="BG267" s="232">
        <f>IF(N267="zákl. přenesená",J267,0)</f>
        <v>0</v>
      </c>
      <c r="BH267" s="232">
        <f>IF(N267="sníž. přenesená",J267,0)</f>
        <v>0</v>
      </c>
      <c r="BI267" s="232">
        <f>IF(N267="nulová",J267,0)</f>
        <v>0</v>
      </c>
      <c r="BJ267" s="17" t="s">
        <v>84</v>
      </c>
      <c r="BK267" s="232">
        <f>ROUND(I267*H267,2)</f>
        <v>0</v>
      </c>
      <c r="BL267" s="17" t="s">
        <v>156</v>
      </c>
      <c r="BM267" s="231" t="s">
        <v>535</v>
      </c>
    </row>
    <row r="268" s="2" customFormat="1">
      <c r="A268" s="38"/>
      <c r="B268" s="39"/>
      <c r="C268" s="40"/>
      <c r="D268" s="233" t="s">
        <v>145</v>
      </c>
      <c r="E268" s="40"/>
      <c r="F268" s="234" t="s">
        <v>536</v>
      </c>
      <c r="G268" s="40"/>
      <c r="H268" s="40"/>
      <c r="I268" s="235"/>
      <c r="J268" s="40"/>
      <c r="K268" s="40"/>
      <c r="L268" s="44"/>
      <c r="M268" s="236"/>
      <c r="N268" s="237"/>
      <c r="O268" s="91"/>
      <c r="P268" s="91"/>
      <c r="Q268" s="91"/>
      <c r="R268" s="91"/>
      <c r="S268" s="91"/>
      <c r="T268" s="92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145</v>
      </c>
      <c r="AU268" s="17" t="s">
        <v>86</v>
      </c>
    </row>
    <row r="269" s="2" customFormat="1" ht="33" customHeight="1">
      <c r="A269" s="38"/>
      <c r="B269" s="39"/>
      <c r="C269" s="219" t="s">
        <v>537</v>
      </c>
      <c r="D269" s="219" t="s">
        <v>139</v>
      </c>
      <c r="E269" s="220" t="s">
        <v>538</v>
      </c>
      <c r="F269" s="221" t="s">
        <v>539</v>
      </c>
      <c r="G269" s="222" t="s">
        <v>234</v>
      </c>
      <c r="H269" s="223">
        <v>5.423</v>
      </c>
      <c r="I269" s="224"/>
      <c r="J269" s="225">
        <f>ROUND(I269*H269,2)</f>
        <v>0</v>
      </c>
      <c r="K269" s="226"/>
      <c r="L269" s="44"/>
      <c r="M269" s="227" t="s">
        <v>1</v>
      </c>
      <c r="N269" s="228" t="s">
        <v>41</v>
      </c>
      <c r="O269" s="91"/>
      <c r="P269" s="229">
        <f>O269*H269</f>
        <v>0</v>
      </c>
      <c r="Q269" s="229">
        <v>0</v>
      </c>
      <c r="R269" s="229">
        <f>Q269*H269</f>
        <v>0</v>
      </c>
      <c r="S269" s="229">
        <v>0</v>
      </c>
      <c r="T269" s="230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31" t="s">
        <v>156</v>
      </c>
      <c r="AT269" s="231" t="s">
        <v>139</v>
      </c>
      <c r="AU269" s="231" t="s">
        <v>86</v>
      </c>
      <c r="AY269" s="17" t="s">
        <v>136</v>
      </c>
      <c r="BE269" s="232">
        <f>IF(N269="základní",J269,0)</f>
        <v>0</v>
      </c>
      <c r="BF269" s="232">
        <f>IF(N269="snížená",J269,0)</f>
        <v>0</v>
      </c>
      <c r="BG269" s="232">
        <f>IF(N269="zákl. přenesená",J269,0)</f>
        <v>0</v>
      </c>
      <c r="BH269" s="232">
        <f>IF(N269="sníž. přenesená",J269,0)</f>
        <v>0</v>
      </c>
      <c r="BI269" s="232">
        <f>IF(N269="nulová",J269,0)</f>
        <v>0</v>
      </c>
      <c r="BJ269" s="17" t="s">
        <v>84</v>
      </c>
      <c r="BK269" s="232">
        <f>ROUND(I269*H269,2)</f>
        <v>0</v>
      </c>
      <c r="BL269" s="17" t="s">
        <v>156</v>
      </c>
      <c r="BM269" s="231" t="s">
        <v>540</v>
      </c>
    </row>
    <row r="270" s="2" customFormat="1">
      <c r="A270" s="38"/>
      <c r="B270" s="39"/>
      <c r="C270" s="40"/>
      <c r="D270" s="233" t="s">
        <v>145</v>
      </c>
      <c r="E270" s="40"/>
      <c r="F270" s="234" t="s">
        <v>541</v>
      </c>
      <c r="G270" s="40"/>
      <c r="H270" s="40"/>
      <c r="I270" s="235"/>
      <c r="J270" s="40"/>
      <c r="K270" s="40"/>
      <c r="L270" s="44"/>
      <c r="M270" s="236"/>
      <c r="N270" s="237"/>
      <c r="O270" s="91"/>
      <c r="P270" s="91"/>
      <c r="Q270" s="91"/>
      <c r="R270" s="91"/>
      <c r="S270" s="91"/>
      <c r="T270" s="92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145</v>
      </c>
      <c r="AU270" s="17" t="s">
        <v>86</v>
      </c>
    </row>
    <row r="271" s="12" customFormat="1" ht="22.8" customHeight="1">
      <c r="A271" s="12"/>
      <c r="B271" s="203"/>
      <c r="C271" s="204"/>
      <c r="D271" s="205" t="s">
        <v>75</v>
      </c>
      <c r="E271" s="217" t="s">
        <v>180</v>
      </c>
      <c r="F271" s="217" t="s">
        <v>542</v>
      </c>
      <c r="G271" s="204"/>
      <c r="H271" s="204"/>
      <c r="I271" s="207"/>
      <c r="J271" s="218">
        <f>BK271</f>
        <v>0</v>
      </c>
      <c r="K271" s="204"/>
      <c r="L271" s="209"/>
      <c r="M271" s="210"/>
      <c r="N271" s="211"/>
      <c r="O271" s="211"/>
      <c r="P271" s="212">
        <f>SUM(P272:P301)</f>
        <v>0</v>
      </c>
      <c r="Q271" s="211"/>
      <c r="R271" s="212">
        <f>SUM(R272:R301)</f>
        <v>33.428273839999996</v>
      </c>
      <c r="S271" s="211"/>
      <c r="T271" s="213">
        <f>SUM(T272:T301)</f>
        <v>9.4015000000000004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14" t="s">
        <v>84</v>
      </c>
      <c r="AT271" s="215" t="s">
        <v>75</v>
      </c>
      <c r="AU271" s="215" t="s">
        <v>84</v>
      </c>
      <c r="AY271" s="214" t="s">
        <v>136</v>
      </c>
      <c r="BK271" s="216">
        <f>SUM(BK272:BK301)</f>
        <v>0</v>
      </c>
    </row>
    <row r="272" s="2" customFormat="1" ht="24.15" customHeight="1">
      <c r="A272" s="38"/>
      <c r="B272" s="39"/>
      <c r="C272" s="219" t="s">
        <v>543</v>
      </c>
      <c r="D272" s="219" t="s">
        <v>139</v>
      </c>
      <c r="E272" s="220" t="s">
        <v>544</v>
      </c>
      <c r="F272" s="221" t="s">
        <v>545</v>
      </c>
      <c r="G272" s="222" t="s">
        <v>219</v>
      </c>
      <c r="H272" s="223">
        <v>2</v>
      </c>
      <c r="I272" s="224"/>
      <c r="J272" s="225">
        <f>ROUND(I272*H272,2)</f>
        <v>0</v>
      </c>
      <c r="K272" s="226"/>
      <c r="L272" s="44"/>
      <c r="M272" s="227" t="s">
        <v>1</v>
      </c>
      <c r="N272" s="228" t="s">
        <v>41</v>
      </c>
      <c r="O272" s="91"/>
      <c r="P272" s="229">
        <f>O272*H272</f>
        <v>0</v>
      </c>
      <c r="Q272" s="229">
        <v>0.00069999999999999999</v>
      </c>
      <c r="R272" s="229">
        <f>Q272*H272</f>
        <v>0.0014</v>
      </c>
      <c r="S272" s="229">
        <v>0</v>
      </c>
      <c r="T272" s="230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31" t="s">
        <v>156</v>
      </c>
      <c r="AT272" s="231" t="s">
        <v>139</v>
      </c>
      <c r="AU272" s="231" t="s">
        <v>86</v>
      </c>
      <c r="AY272" s="17" t="s">
        <v>136</v>
      </c>
      <c r="BE272" s="232">
        <f>IF(N272="základní",J272,0)</f>
        <v>0</v>
      </c>
      <c r="BF272" s="232">
        <f>IF(N272="snížená",J272,0)</f>
        <v>0</v>
      </c>
      <c r="BG272" s="232">
        <f>IF(N272="zákl. přenesená",J272,0)</f>
        <v>0</v>
      </c>
      <c r="BH272" s="232">
        <f>IF(N272="sníž. přenesená",J272,0)</f>
        <v>0</v>
      </c>
      <c r="BI272" s="232">
        <f>IF(N272="nulová",J272,0)</f>
        <v>0</v>
      </c>
      <c r="BJ272" s="17" t="s">
        <v>84</v>
      </c>
      <c r="BK272" s="232">
        <f>ROUND(I272*H272,2)</f>
        <v>0</v>
      </c>
      <c r="BL272" s="17" t="s">
        <v>156</v>
      </c>
      <c r="BM272" s="231" t="s">
        <v>546</v>
      </c>
    </row>
    <row r="273" s="2" customFormat="1">
      <c r="A273" s="38"/>
      <c r="B273" s="39"/>
      <c r="C273" s="40"/>
      <c r="D273" s="233" t="s">
        <v>145</v>
      </c>
      <c r="E273" s="40"/>
      <c r="F273" s="234" t="s">
        <v>547</v>
      </c>
      <c r="G273" s="40"/>
      <c r="H273" s="40"/>
      <c r="I273" s="235"/>
      <c r="J273" s="40"/>
      <c r="K273" s="40"/>
      <c r="L273" s="44"/>
      <c r="M273" s="236"/>
      <c r="N273" s="237"/>
      <c r="O273" s="91"/>
      <c r="P273" s="91"/>
      <c r="Q273" s="91"/>
      <c r="R273" s="91"/>
      <c r="S273" s="91"/>
      <c r="T273" s="92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145</v>
      </c>
      <c r="AU273" s="17" t="s">
        <v>86</v>
      </c>
    </row>
    <row r="274" s="2" customFormat="1" ht="16.5" customHeight="1">
      <c r="A274" s="38"/>
      <c r="B274" s="39"/>
      <c r="C274" s="253" t="s">
        <v>548</v>
      </c>
      <c r="D274" s="253" t="s">
        <v>295</v>
      </c>
      <c r="E274" s="254" t="s">
        <v>549</v>
      </c>
      <c r="F274" s="255" t="s">
        <v>550</v>
      </c>
      <c r="G274" s="256" t="s">
        <v>219</v>
      </c>
      <c r="H274" s="257">
        <v>1</v>
      </c>
      <c r="I274" s="258"/>
      <c r="J274" s="259">
        <f>ROUND(I274*H274,2)</f>
        <v>0</v>
      </c>
      <c r="K274" s="260"/>
      <c r="L274" s="261"/>
      <c r="M274" s="262" t="s">
        <v>1</v>
      </c>
      <c r="N274" s="263" t="s">
        <v>41</v>
      </c>
      <c r="O274" s="91"/>
      <c r="P274" s="229">
        <f>O274*H274</f>
        <v>0</v>
      </c>
      <c r="Q274" s="229">
        <v>0.0040000000000000001</v>
      </c>
      <c r="R274" s="229">
        <f>Q274*H274</f>
        <v>0.0040000000000000001</v>
      </c>
      <c r="S274" s="229">
        <v>0</v>
      </c>
      <c r="T274" s="230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31" t="s">
        <v>175</v>
      </c>
      <c r="AT274" s="231" t="s">
        <v>295</v>
      </c>
      <c r="AU274" s="231" t="s">
        <v>86</v>
      </c>
      <c r="AY274" s="17" t="s">
        <v>136</v>
      </c>
      <c r="BE274" s="232">
        <f>IF(N274="základní",J274,0)</f>
        <v>0</v>
      </c>
      <c r="BF274" s="232">
        <f>IF(N274="snížená",J274,0)</f>
        <v>0</v>
      </c>
      <c r="BG274" s="232">
        <f>IF(N274="zákl. přenesená",J274,0)</f>
        <v>0</v>
      </c>
      <c r="BH274" s="232">
        <f>IF(N274="sníž. přenesená",J274,0)</f>
        <v>0</v>
      </c>
      <c r="BI274" s="232">
        <f>IF(N274="nulová",J274,0)</f>
        <v>0</v>
      </c>
      <c r="BJ274" s="17" t="s">
        <v>84</v>
      </c>
      <c r="BK274" s="232">
        <f>ROUND(I274*H274,2)</f>
        <v>0</v>
      </c>
      <c r="BL274" s="17" t="s">
        <v>156</v>
      </c>
      <c r="BM274" s="231" t="s">
        <v>551</v>
      </c>
    </row>
    <row r="275" s="2" customFormat="1" ht="16.5" customHeight="1">
      <c r="A275" s="38"/>
      <c r="B275" s="39"/>
      <c r="C275" s="253" t="s">
        <v>552</v>
      </c>
      <c r="D275" s="253" t="s">
        <v>295</v>
      </c>
      <c r="E275" s="254" t="s">
        <v>553</v>
      </c>
      <c r="F275" s="255" t="s">
        <v>554</v>
      </c>
      <c r="G275" s="256" t="s">
        <v>219</v>
      </c>
      <c r="H275" s="257">
        <v>1</v>
      </c>
      <c r="I275" s="258"/>
      <c r="J275" s="259">
        <f>ROUND(I275*H275,2)</f>
        <v>0</v>
      </c>
      <c r="K275" s="260"/>
      <c r="L275" s="261"/>
      <c r="M275" s="262" t="s">
        <v>1</v>
      </c>
      <c r="N275" s="263" t="s">
        <v>41</v>
      </c>
      <c r="O275" s="91"/>
      <c r="P275" s="229">
        <f>O275*H275</f>
        <v>0</v>
      </c>
      <c r="Q275" s="229">
        <v>0.0050000000000000001</v>
      </c>
      <c r="R275" s="229">
        <f>Q275*H275</f>
        <v>0.0050000000000000001</v>
      </c>
      <c r="S275" s="229">
        <v>0</v>
      </c>
      <c r="T275" s="230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31" t="s">
        <v>175</v>
      </c>
      <c r="AT275" s="231" t="s">
        <v>295</v>
      </c>
      <c r="AU275" s="231" t="s">
        <v>86</v>
      </c>
      <c r="AY275" s="17" t="s">
        <v>136</v>
      </c>
      <c r="BE275" s="232">
        <f>IF(N275="základní",J275,0)</f>
        <v>0</v>
      </c>
      <c r="BF275" s="232">
        <f>IF(N275="snížená",J275,0)</f>
        <v>0</v>
      </c>
      <c r="BG275" s="232">
        <f>IF(N275="zákl. přenesená",J275,0)</f>
        <v>0</v>
      </c>
      <c r="BH275" s="232">
        <f>IF(N275="sníž. přenesená",J275,0)</f>
        <v>0</v>
      </c>
      <c r="BI275" s="232">
        <f>IF(N275="nulová",J275,0)</f>
        <v>0</v>
      </c>
      <c r="BJ275" s="17" t="s">
        <v>84</v>
      </c>
      <c r="BK275" s="232">
        <f>ROUND(I275*H275,2)</f>
        <v>0</v>
      </c>
      <c r="BL275" s="17" t="s">
        <v>156</v>
      </c>
      <c r="BM275" s="231" t="s">
        <v>555</v>
      </c>
    </row>
    <row r="276" s="2" customFormat="1" ht="24.15" customHeight="1">
      <c r="A276" s="38"/>
      <c r="B276" s="39"/>
      <c r="C276" s="219" t="s">
        <v>556</v>
      </c>
      <c r="D276" s="219" t="s">
        <v>139</v>
      </c>
      <c r="E276" s="220" t="s">
        <v>557</v>
      </c>
      <c r="F276" s="221" t="s">
        <v>558</v>
      </c>
      <c r="G276" s="222" t="s">
        <v>219</v>
      </c>
      <c r="H276" s="223">
        <v>2</v>
      </c>
      <c r="I276" s="224"/>
      <c r="J276" s="225">
        <f>ROUND(I276*H276,2)</f>
        <v>0</v>
      </c>
      <c r="K276" s="226"/>
      <c r="L276" s="44"/>
      <c r="M276" s="227" t="s">
        <v>1</v>
      </c>
      <c r="N276" s="228" t="s">
        <v>41</v>
      </c>
      <c r="O276" s="91"/>
      <c r="P276" s="229">
        <f>O276*H276</f>
        <v>0</v>
      </c>
      <c r="Q276" s="229">
        <v>0.10940999999999999</v>
      </c>
      <c r="R276" s="229">
        <f>Q276*H276</f>
        <v>0.21881999999999999</v>
      </c>
      <c r="S276" s="229">
        <v>0</v>
      </c>
      <c r="T276" s="230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31" t="s">
        <v>156</v>
      </c>
      <c r="AT276" s="231" t="s">
        <v>139</v>
      </c>
      <c r="AU276" s="231" t="s">
        <v>86</v>
      </c>
      <c r="AY276" s="17" t="s">
        <v>136</v>
      </c>
      <c r="BE276" s="232">
        <f>IF(N276="základní",J276,0)</f>
        <v>0</v>
      </c>
      <c r="BF276" s="232">
        <f>IF(N276="snížená",J276,0)</f>
        <v>0</v>
      </c>
      <c r="BG276" s="232">
        <f>IF(N276="zákl. přenesená",J276,0)</f>
        <v>0</v>
      </c>
      <c r="BH276" s="232">
        <f>IF(N276="sníž. přenesená",J276,0)</f>
        <v>0</v>
      </c>
      <c r="BI276" s="232">
        <f>IF(N276="nulová",J276,0)</f>
        <v>0</v>
      </c>
      <c r="BJ276" s="17" t="s">
        <v>84</v>
      </c>
      <c r="BK276" s="232">
        <f>ROUND(I276*H276,2)</f>
        <v>0</v>
      </c>
      <c r="BL276" s="17" t="s">
        <v>156</v>
      </c>
      <c r="BM276" s="231" t="s">
        <v>559</v>
      </c>
    </row>
    <row r="277" s="2" customFormat="1" ht="21.75" customHeight="1">
      <c r="A277" s="38"/>
      <c r="B277" s="39"/>
      <c r="C277" s="253" t="s">
        <v>560</v>
      </c>
      <c r="D277" s="253" t="s">
        <v>295</v>
      </c>
      <c r="E277" s="254" t="s">
        <v>561</v>
      </c>
      <c r="F277" s="255" t="s">
        <v>562</v>
      </c>
      <c r="G277" s="256" t="s">
        <v>219</v>
      </c>
      <c r="H277" s="257">
        <v>2</v>
      </c>
      <c r="I277" s="258"/>
      <c r="J277" s="259">
        <f>ROUND(I277*H277,2)</f>
        <v>0</v>
      </c>
      <c r="K277" s="260"/>
      <c r="L277" s="261"/>
      <c r="M277" s="262" t="s">
        <v>1</v>
      </c>
      <c r="N277" s="263" t="s">
        <v>41</v>
      </c>
      <c r="O277" s="91"/>
      <c r="P277" s="229">
        <f>O277*H277</f>
        <v>0</v>
      </c>
      <c r="Q277" s="229">
        <v>0.0061000000000000004</v>
      </c>
      <c r="R277" s="229">
        <f>Q277*H277</f>
        <v>0.012200000000000001</v>
      </c>
      <c r="S277" s="229">
        <v>0</v>
      </c>
      <c r="T277" s="230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31" t="s">
        <v>175</v>
      </c>
      <c r="AT277" s="231" t="s">
        <v>295</v>
      </c>
      <c r="AU277" s="231" t="s">
        <v>86</v>
      </c>
      <c r="AY277" s="17" t="s">
        <v>136</v>
      </c>
      <c r="BE277" s="232">
        <f>IF(N277="základní",J277,0)</f>
        <v>0</v>
      </c>
      <c r="BF277" s="232">
        <f>IF(N277="snížená",J277,0)</f>
        <v>0</v>
      </c>
      <c r="BG277" s="232">
        <f>IF(N277="zákl. přenesená",J277,0)</f>
        <v>0</v>
      </c>
      <c r="BH277" s="232">
        <f>IF(N277="sníž. přenesená",J277,0)</f>
        <v>0</v>
      </c>
      <c r="BI277" s="232">
        <f>IF(N277="nulová",J277,0)</f>
        <v>0</v>
      </c>
      <c r="BJ277" s="17" t="s">
        <v>84</v>
      </c>
      <c r="BK277" s="232">
        <f>ROUND(I277*H277,2)</f>
        <v>0</v>
      </c>
      <c r="BL277" s="17" t="s">
        <v>156</v>
      </c>
      <c r="BM277" s="231" t="s">
        <v>563</v>
      </c>
    </row>
    <row r="278" s="2" customFormat="1" ht="16.5" customHeight="1">
      <c r="A278" s="38"/>
      <c r="B278" s="39"/>
      <c r="C278" s="253" t="s">
        <v>564</v>
      </c>
      <c r="D278" s="253" t="s">
        <v>295</v>
      </c>
      <c r="E278" s="254" t="s">
        <v>565</v>
      </c>
      <c r="F278" s="255" t="s">
        <v>566</v>
      </c>
      <c r="G278" s="256" t="s">
        <v>219</v>
      </c>
      <c r="H278" s="257">
        <v>2</v>
      </c>
      <c r="I278" s="258"/>
      <c r="J278" s="259">
        <f>ROUND(I278*H278,2)</f>
        <v>0</v>
      </c>
      <c r="K278" s="260"/>
      <c r="L278" s="261"/>
      <c r="M278" s="262" t="s">
        <v>1</v>
      </c>
      <c r="N278" s="263" t="s">
        <v>41</v>
      </c>
      <c r="O278" s="91"/>
      <c r="P278" s="229">
        <f>O278*H278</f>
        <v>0</v>
      </c>
      <c r="Q278" s="229">
        <v>0.0030000000000000001</v>
      </c>
      <c r="R278" s="229">
        <f>Q278*H278</f>
        <v>0.0060000000000000001</v>
      </c>
      <c r="S278" s="229">
        <v>0</v>
      </c>
      <c r="T278" s="230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31" t="s">
        <v>175</v>
      </c>
      <c r="AT278" s="231" t="s">
        <v>295</v>
      </c>
      <c r="AU278" s="231" t="s">
        <v>86</v>
      </c>
      <c r="AY278" s="17" t="s">
        <v>136</v>
      </c>
      <c r="BE278" s="232">
        <f>IF(N278="základní",J278,0)</f>
        <v>0</v>
      </c>
      <c r="BF278" s="232">
        <f>IF(N278="snížená",J278,0)</f>
        <v>0</v>
      </c>
      <c r="BG278" s="232">
        <f>IF(N278="zákl. přenesená",J278,0)</f>
        <v>0</v>
      </c>
      <c r="BH278" s="232">
        <f>IF(N278="sníž. přenesená",J278,0)</f>
        <v>0</v>
      </c>
      <c r="BI278" s="232">
        <f>IF(N278="nulová",J278,0)</f>
        <v>0</v>
      </c>
      <c r="BJ278" s="17" t="s">
        <v>84</v>
      </c>
      <c r="BK278" s="232">
        <f>ROUND(I278*H278,2)</f>
        <v>0</v>
      </c>
      <c r="BL278" s="17" t="s">
        <v>156</v>
      </c>
      <c r="BM278" s="231" t="s">
        <v>567</v>
      </c>
    </row>
    <row r="279" s="2" customFormat="1" ht="37.8" customHeight="1">
      <c r="A279" s="38"/>
      <c r="B279" s="39"/>
      <c r="C279" s="219" t="s">
        <v>568</v>
      </c>
      <c r="D279" s="219" t="s">
        <v>139</v>
      </c>
      <c r="E279" s="220" t="s">
        <v>569</v>
      </c>
      <c r="F279" s="221" t="s">
        <v>570</v>
      </c>
      <c r="G279" s="222" t="s">
        <v>515</v>
      </c>
      <c r="H279" s="223">
        <v>297</v>
      </c>
      <c r="I279" s="224"/>
      <c r="J279" s="225">
        <f>ROUND(I279*H279,2)</f>
        <v>0</v>
      </c>
      <c r="K279" s="226"/>
      <c r="L279" s="44"/>
      <c r="M279" s="227" t="s">
        <v>1</v>
      </c>
      <c r="N279" s="228" t="s">
        <v>41</v>
      </c>
      <c r="O279" s="91"/>
      <c r="P279" s="229">
        <f>O279*H279</f>
        <v>0</v>
      </c>
      <c r="Q279" s="229">
        <v>0</v>
      </c>
      <c r="R279" s="229">
        <f>Q279*H279</f>
        <v>0</v>
      </c>
      <c r="S279" s="229">
        <v>0</v>
      </c>
      <c r="T279" s="230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31" t="s">
        <v>156</v>
      </c>
      <c r="AT279" s="231" t="s">
        <v>139</v>
      </c>
      <c r="AU279" s="231" t="s">
        <v>86</v>
      </c>
      <c r="AY279" s="17" t="s">
        <v>136</v>
      </c>
      <c r="BE279" s="232">
        <f>IF(N279="základní",J279,0)</f>
        <v>0</v>
      </c>
      <c r="BF279" s="232">
        <f>IF(N279="snížená",J279,0)</f>
        <v>0</v>
      </c>
      <c r="BG279" s="232">
        <f>IF(N279="zákl. přenesená",J279,0)</f>
        <v>0</v>
      </c>
      <c r="BH279" s="232">
        <f>IF(N279="sníž. přenesená",J279,0)</f>
        <v>0</v>
      </c>
      <c r="BI279" s="232">
        <f>IF(N279="nulová",J279,0)</f>
        <v>0</v>
      </c>
      <c r="BJ279" s="17" t="s">
        <v>84</v>
      </c>
      <c r="BK279" s="232">
        <f>ROUND(I279*H279,2)</f>
        <v>0</v>
      </c>
      <c r="BL279" s="17" t="s">
        <v>156</v>
      </c>
      <c r="BM279" s="231" t="s">
        <v>571</v>
      </c>
    </row>
    <row r="280" s="2" customFormat="1">
      <c r="A280" s="38"/>
      <c r="B280" s="39"/>
      <c r="C280" s="40"/>
      <c r="D280" s="233" t="s">
        <v>145</v>
      </c>
      <c r="E280" s="40"/>
      <c r="F280" s="234" t="s">
        <v>572</v>
      </c>
      <c r="G280" s="40"/>
      <c r="H280" s="40"/>
      <c r="I280" s="235"/>
      <c r="J280" s="40"/>
      <c r="K280" s="40"/>
      <c r="L280" s="44"/>
      <c r="M280" s="236"/>
      <c r="N280" s="237"/>
      <c r="O280" s="91"/>
      <c r="P280" s="91"/>
      <c r="Q280" s="91"/>
      <c r="R280" s="91"/>
      <c r="S280" s="91"/>
      <c r="T280" s="92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145</v>
      </c>
      <c r="AU280" s="17" t="s">
        <v>86</v>
      </c>
    </row>
    <row r="281" s="2" customFormat="1" ht="55.5" customHeight="1">
      <c r="A281" s="38"/>
      <c r="B281" s="39"/>
      <c r="C281" s="219" t="s">
        <v>573</v>
      </c>
      <c r="D281" s="219" t="s">
        <v>139</v>
      </c>
      <c r="E281" s="220" t="s">
        <v>574</v>
      </c>
      <c r="F281" s="221" t="s">
        <v>575</v>
      </c>
      <c r="G281" s="222" t="s">
        <v>515</v>
      </c>
      <c r="H281" s="223">
        <v>328.5</v>
      </c>
      <c r="I281" s="224"/>
      <c r="J281" s="225">
        <f>ROUND(I281*H281,2)</f>
        <v>0</v>
      </c>
      <c r="K281" s="226"/>
      <c r="L281" s="44"/>
      <c r="M281" s="227" t="s">
        <v>1</v>
      </c>
      <c r="N281" s="228" t="s">
        <v>41</v>
      </c>
      <c r="O281" s="91"/>
      <c r="P281" s="229">
        <f>O281*H281</f>
        <v>0</v>
      </c>
      <c r="Q281" s="229">
        <v>0.00011</v>
      </c>
      <c r="R281" s="229">
        <f>Q281*H281</f>
        <v>0.036135</v>
      </c>
      <c r="S281" s="229">
        <v>0</v>
      </c>
      <c r="T281" s="230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31" t="s">
        <v>156</v>
      </c>
      <c r="AT281" s="231" t="s">
        <v>139</v>
      </c>
      <c r="AU281" s="231" t="s">
        <v>86</v>
      </c>
      <c r="AY281" s="17" t="s">
        <v>136</v>
      </c>
      <c r="BE281" s="232">
        <f>IF(N281="základní",J281,0)</f>
        <v>0</v>
      </c>
      <c r="BF281" s="232">
        <f>IF(N281="snížená",J281,0)</f>
        <v>0</v>
      </c>
      <c r="BG281" s="232">
        <f>IF(N281="zákl. přenesená",J281,0)</f>
        <v>0</v>
      </c>
      <c r="BH281" s="232">
        <f>IF(N281="sníž. přenesená",J281,0)</f>
        <v>0</v>
      </c>
      <c r="BI281" s="232">
        <f>IF(N281="nulová",J281,0)</f>
        <v>0</v>
      </c>
      <c r="BJ281" s="17" t="s">
        <v>84</v>
      </c>
      <c r="BK281" s="232">
        <f>ROUND(I281*H281,2)</f>
        <v>0</v>
      </c>
      <c r="BL281" s="17" t="s">
        <v>156</v>
      </c>
      <c r="BM281" s="231" t="s">
        <v>576</v>
      </c>
    </row>
    <row r="282" s="2" customFormat="1">
      <c r="A282" s="38"/>
      <c r="B282" s="39"/>
      <c r="C282" s="40"/>
      <c r="D282" s="233" t="s">
        <v>145</v>
      </c>
      <c r="E282" s="40"/>
      <c r="F282" s="234" t="s">
        <v>577</v>
      </c>
      <c r="G282" s="40"/>
      <c r="H282" s="40"/>
      <c r="I282" s="235"/>
      <c r="J282" s="40"/>
      <c r="K282" s="40"/>
      <c r="L282" s="44"/>
      <c r="M282" s="236"/>
      <c r="N282" s="237"/>
      <c r="O282" s="91"/>
      <c r="P282" s="91"/>
      <c r="Q282" s="91"/>
      <c r="R282" s="91"/>
      <c r="S282" s="91"/>
      <c r="T282" s="92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145</v>
      </c>
      <c r="AU282" s="17" t="s">
        <v>86</v>
      </c>
    </row>
    <row r="283" s="13" customFormat="1">
      <c r="A283" s="13"/>
      <c r="B283" s="242"/>
      <c r="C283" s="243"/>
      <c r="D283" s="233" t="s">
        <v>241</v>
      </c>
      <c r="E283" s="244" t="s">
        <v>1</v>
      </c>
      <c r="F283" s="245" t="s">
        <v>578</v>
      </c>
      <c r="G283" s="243"/>
      <c r="H283" s="246">
        <v>328.5</v>
      </c>
      <c r="I283" s="247"/>
      <c r="J283" s="243"/>
      <c r="K283" s="243"/>
      <c r="L283" s="248"/>
      <c r="M283" s="249"/>
      <c r="N283" s="250"/>
      <c r="O283" s="250"/>
      <c r="P283" s="250"/>
      <c r="Q283" s="250"/>
      <c r="R283" s="250"/>
      <c r="S283" s="250"/>
      <c r="T283" s="251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52" t="s">
        <v>241</v>
      </c>
      <c r="AU283" s="252" t="s">
        <v>86</v>
      </c>
      <c r="AV283" s="13" t="s">
        <v>86</v>
      </c>
      <c r="AW283" s="13" t="s">
        <v>33</v>
      </c>
      <c r="AX283" s="13" t="s">
        <v>76</v>
      </c>
      <c r="AY283" s="252" t="s">
        <v>136</v>
      </c>
    </row>
    <row r="284" s="15" customFormat="1">
      <c r="A284" s="15"/>
      <c r="B284" s="275"/>
      <c r="C284" s="276"/>
      <c r="D284" s="233" t="s">
        <v>241</v>
      </c>
      <c r="E284" s="277" t="s">
        <v>1</v>
      </c>
      <c r="F284" s="278" t="s">
        <v>579</v>
      </c>
      <c r="G284" s="276"/>
      <c r="H284" s="279">
        <v>328.5</v>
      </c>
      <c r="I284" s="280"/>
      <c r="J284" s="276"/>
      <c r="K284" s="276"/>
      <c r="L284" s="281"/>
      <c r="M284" s="282"/>
      <c r="N284" s="283"/>
      <c r="O284" s="283"/>
      <c r="P284" s="283"/>
      <c r="Q284" s="283"/>
      <c r="R284" s="283"/>
      <c r="S284" s="283"/>
      <c r="T284" s="284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85" t="s">
        <v>241</v>
      </c>
      <c r="AU284" s="285" t="s">
        <v>86</v>
      </c>
      <c r="AV284" s="15" t="s">
        <v>156</v>
      </c>
      <c r="AW284" s="15" t="s">
        <v>33</v>
      </c>
      <c r="AX284" s="15" t="s">
        <v>84</v>
      </c>
      <c r="AY284" s="285" t="s">
        <v>136</v>
      </c>
    </row>
    <row r="285" s="2" customFormat="1" ht="37.8" customHeight="1">
      <c r="A285" s="38"/>
      <c r="B285" s="39"/>
      <c r="C285" s="219" t="s">
        <v>580</v>
      </c>
      <c r="D285" s="219" t="s">
        <v>139</v>
      </c>
      <c r="E285" s="220" t="s">
        <v>581</v>
      </c>
      <c r="F285" s="221" t="s">
        <v>582</v>
      </c>
      <c r="G285" s="222" t="s">
        <v>219</v>
      </c>
      <c r="H285" s="223">
        <v>0.84999999999999998</v>
      </c>
      <c r="I285" s="224"/>
      <c r="J285" s="225">
        <f>ROUND(I285*H285,2)</f>
        <v>0</v>
      </c>
      <c r="K285" s="226"/>
      <c r="L285" s="44"/>
      <c r="M285" s="227" t="s">
        <v>1</v>
      </c>
      <c r="N285" s="228" t="s">
        <v>41</v>
      </c>
      <c r="O285" s="91"/>
      <c r="P285" s="229">
        <f>O285*H285</f>
        <v>0</v>
      </c>
      <c r="Q285" s="229">
        <v>9.8949999999999996</v>
      </c>
      <c r="R285" s="229">
        <f>Q285*H285</f>
        <v>8.4107500000000002</v>
      </c>
      <c r="S285" s="229">
        <v>0</v>
      </c>
      <c r="T285" s="230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31" t="s">
        <v>156</v>
      </c>
      <c r="AT285" s="231" t="s">
        <v>139</v>
      </c>
      <c r="AU285" s="231" t="s">
        <v>86</v>
      </c>
      <c r="AY285" s="17" t="s">
        <v>136</v>
      </c>
      <c r="BE285" s="232">
        <f>IF(N285="základní",J285,0)</f>
        <v>0</v>
      </c>
      <c r="BF285" s="232">
        <f>IF(N285="snížená",J285,0)</f>
        <v>0</v>
      </c>
      <c r="BG285" s="232">
        <f>IF(N285="zákl. přenesená",J285,0)</f>
        <v>0</v>
      </c>
      <c r="BH285" s="232">
        <f>IF(N285="sníž. přenesená",J285,0)</f>
        <v>0</v>
      </c>
      <c r="BI285" s="232">
        <f>IF(N285="nulová",J285,0)</f>
        <v>0</v>
      </c>
      <c r="BJ285" s="17" t="s">
        <v>84</v>
      </c>
      <c r="BK285" s="232">
        <f>ROUND(I285*H285,2)</f>
        <v>0</v>
      </c>
      <c r="BL285" s="17" t="s">
        <v>156</v>
      </c>
      <c r="BM285" s="231" t="s">
        <v>583</v>
      </c>
    </row>
    <row r="286" s="2" customFormat="1">
      <c r="A286" s="38"/>
      <c r="B286" s="39"/>
      <c r="C286" s="40"/>
      <c r="D286" s="233" t="s">
        <v>145</v>
      </c>
      <c r="E286" s="40"/>
      <c r="F286" s="234" t="s">
        <v>584</v>
      </c>
      <c r="G286" s="40"/>
      <c r="H286" s="40"/>
      <c r="I286" s="235"/>
      <c r="J286" s="40"/>
      <c r="K286" s="40"/>
      <c r="L286" s="44"/>
      <c r="M286" s="236"/>
      <c r="N286" s="237"/>
      <c r="O286" s="91"/>
      <c r="P286" s="91"/>
      <c r="Q286" s="91"/>
      <c r="R286" s="91"/>
      <c r="S286" s="91"/>
      <c r="T286" s="92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145</v>
      </c>
      <c r="AU286" s="17" t="s">
        <v>86</v>
      </c>
    </row>
    <row r="287" s="2" customFormat="1" ht="24.15" customHeight="1">
      <c r="A287" s="38"/>
      <c r="B287" s="39"/>
      <c r="C287" s="219" t="s">
        <v>585</v>
      </c>
      <c r="D287" s="219" t="s">
        <v>139</v>
      </c>
      <c r="E287" s="220" t="s">
        <v>586</v>
      </c>
      <c r="F287" s="221" t="s">
        <v>587</v>
      </c>
      <c r="G287" s="222" t="s">
        <v>142</v>
      </c>
      <c r="H287" s="223">
        <v>3.5</v>
      </c>
      <c r="I287" s="224"/>
      <c r="J287" s="225">
        <f>ROUND(I287*H287,2)</f>
        <v>0</v>
      </c>
      <c r="K287" s="226"/>
      <c r="L287" s="44"/>
      <c r="M287" s="227" t="s">
        <v>1</v>
      </c>
      <c r="N287" s="228" t="s">
        <v>41</v>
      </c>
      <c r="O287" s="91"/>
      <c r="P287" s="229">
        <f>O287*H287</f>
        <v>0</v>
      </c>
      <c r="Q287" s="229">
        <v>0.74931999999999999</v>
      </c>
      <c r="R287" s="229">
        <f>Q287*H287</f>
        <v>2.62262</v>
      </c>
      <c r="S287" s="229">
        <v>0</v>
      </c>
      <c r="T287" s="230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31" t="s">
        <v>156</v>
      </c>
      <c r="AT287" s="231" t="s">
        <v>139</v>
      </c>
      <c r="AU287" s="231" t="s">
        <v>86</v>
      </c>
      <c r="AY287" s="17" t="s">
        <v>136</v>
      </c>
      <c r="BE287" s="232">
        <f>IF(N287="základní",J287,0)</f>
        <v>0</v>
      </c>
      <c r="BF287" s="232">
        <f>IF(N287="snížená",J287,0)</f>
        <v>0</v>
      </c>
      <c r="BG287" s="232">
        <f>IF(N287="zákl. přenesená",J287,0)</f>
        <v>0</v>
      </c>
      <c r="BH287" s="232">
        <f>IF(N287="sníž. přenesená",J287,0)</f>
        <v>0</v>
      </c>
      <c r="BI287" s="232">
        <f>IF(N287="nulová",J287,0)</f>
        <v>0</v>
      </c>
      <c r="BJ287" s="17" t="s">
        <v>84</v>
      </c>
      <c r="BK287" s="232">
        <f>ROUND(I287*H287,2)</f>
        <v>0</v>
      </c>
      <c r="BL287" s="17" t="s">
        <v>156</v>
      </c>
      <c r="BM287" s="231" t="s">
        <v>588</v>
      </c>
    </row>
    <row r="288" s="2" customFormat="1">
      <c r="A288" s="38"/>
      <c r="B288" s="39"/>
      <c r="C288" s="40"/>
      <c r="D288" s="233" t="s">
        <v>145</v>
      </c>
      <c r="E288" s="40"/>
      <c r="F288" s="234" t="s">
        <v>589</v>
      </c>
      <c r="G288" s="40"/>
      <c r="H288" s="40"/>
      <c r="I288" s="235"/>
      <c r="J288" s="40"/>
      <c r="K288" s="40"/>
      <c r="L288" s="44"/>
      <c r="M288" s="236"/>
      <c r="N288" s="237"/>
      <c r="O288" s="91"/>
      <c r="P288" s="91"/>
      <c r="Q288" s="91"/>
      <c r="R288" s="91"/>
      <c r="S288" s="91"/>
      <c r="T288" s="92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145</v>
      </c>
      <c r="AU288" s="17" t="s">
        <v>86</v>
      </c>
    </row>
    <row r="289" s="2" customFormat="1" ht="24.15" customHeight="1">
      <c r="A289" s="38"/>
      <c r="B289" s="39"/>
      <c r="C289" s="219" t="s">
        <v>590</v>
      </c>
      <c r="D289" s="219" t="s">
        <v>139</v>
      </c>
      <c r="E289" s="220" t="s">
        <v>591</v>
      </c>
      <c r="F289" s="221" t="s">
        <v>592</v>
      </c>
      <c r="G289" s="222" t="s">
        <v>515</v>
      </c>
      <c r="H289" s="223">
        <v>6.9279999999999999</v>
      </c>
      <c r="I289" s="224"/>
      <c r="J289" s="225">
        <f>ROUND(I289*H289,2)</f>
        <v>0</v>
      </c>
      <c r="K289" s="226"/>
      <c r="L289" s="44"/>
      <c r="M289" s="227" t="s">
        <v>1</v>
      </c>
      <c r="N289" s="228" t="s">
        <v>41</v>
      </c>
      <c r="O289" s="91"/>
      <c r="P289" s="229">
        <f>O289*H289</f>
        <v>0</v>
      </c>
      <c r="Q289" s="229">
        <v>1.3682799999999999</v>
      </c>
      <c r="R289" s="229">
        <f>Q289*H289</f>
        <v>9.4794438400000001</v>
      </c>
      <c r="S289" s="229">
        <v>0</v>
      </c>
      <c r="T289" s="230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31" t="s">
        <v>156</v>
      </c>
      <c r="AT289" s="231" t="s">
        <v>139</v>
      </c>
      <c r="AU289" s="231" t="s">
        <v>86</v>
      </c>
      <c r="AY289" s="17" t="s">
        <v>136</v>
      </c>
      <c r="BE289" s="232">
        <f>IF(N289="základní",J289,0)</f>
        <v>0</v>
      </c>
      <c r="BF289" s="232">
        <f>IF(N289="snížená",J289,0)</f>
        <v>0</v>
      </c>
      <c r="BG289" s="232">
        <f>IF(N289="zákl. přenesená",J289,0)</f>
        <v>0</v>
      </c>
      <c r="BH289" s="232">
        <f>IF(N289="sníž. přenesená",J289,0)</f>
        <v>0</v>
      </c>
      <c r="BI289" s="232">
        <f>IF(N289="nulová",J289,0)</f>
        <v>0</v>
      </c>
      <c r="BJ289" s="17" t="s">
        <v>84</v>
      </c>
      <c r="BK289" s="232">
        <f>ROUND(I289*H289,2)</f>
        <v>0</v>
      </c>
      <c r="BL289" s="17" t="s">
        <v>156</v>
      </c>
      <c r="BM289" s="231" t="s">
        <v>593</v>
      </c>
    </row>
    <row r="290" s="2" customFormat="1">
      <c r="A290" s="38"/>
      <c r="B290" s="39"/>
      <c r="C290" s="40"/>
      <c r="D290" s="233" t="s">
        <v>145</v>
      </c>
      <c r="E290" s="40"/>
      <c r="F290" s="234" t="s">
        <v>594</v>
      </c>
      <c r="G290" s="40"/>
      <c r="H290" s="40"/>
      <c r="I290" s="235"/>
      <c r="J290" s="40"/>
      <c r="K290" s="40"/>
      <c r="L290" s="44"/>
      <c r="M290" s="236"/>
      <c r="N290" s="237"/>
      <c r="O290" s="91"/>
      <c r="P290" s="91"/>
      <c r="Q290" s="91"/>
      <c r="R290" s="91"/>
      <c r="S290" s="91"/>
      <c r="T290" s="92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145</v>
      </c>
      <c r="AU290" s="17" t="s">
        <v>86</v>
      </c>
    </row>
    <row r="291" s="2" customFormat="1" ht="24.15" customHeight="1">
      <c r="A291" s="38"/>
      <c r="B291" s="39"/>
      <c r="C291" s="253" t="s">
        <v>595</v>
      </c>
      <c r="D291" s="253" t="s">
        <v>295</v>
      </c>
      <c r="E291" s="254" t="s">
        <v>596</v>
      </c>
      <c r="F291" s="255" t="s">
        <v>597</v>
      </c>
      <c r="G291" s="256" t="s">
        <v>219</v>
      </c>
      <c r="H291" s="257">
        <v>3</v>
      </c>
      <c r="I291" s="258"/>
      <c r="J291" s="259">
        <f>ROUND(I291*H291,2)</f>
        <v>0</v>
      </c>
      <c r="K291" s="260"/>
      <c r="L291" s="261"/>
      <c r="M291" s="262" t="s">
        <v>1</v>
      </c>
      <c r="N291" s="263" t="s">
        <v>41</v>
      </c>
      <c r="O291" s="91"/>
      <c r="P291" s="229">
        <f>O291*H291</f>
        <v>0</v>
      </c>
      <c r="Q291" s="229">
        <v>2.4500000000000002</v>
      </c>
      <c r="R291" s="229">
        <f>Q291*H291</f>
        <v>7.3500000000000005</v>
      </c>
      <c r="S291" s="229">
        <v>0</v>
      </c>
      <c r="T291" s="230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31" t="s">
        <v>175</v>
      </c>
      <c r="AT291" s="231" t="s">
        <v>295</v>
      </c>
      <c r="AU291" s="231" t="s">
        <v>86</v>
      </c>
      <c r="AY291" s="17" t="s">
        <v>136</v>
      </c>
      <c r="BE291" s="232">
        <f>IF(N291="základní",J291,0)</f>
        <v>0</v>
      </c>
      <c r="BF291" s="232">
        <f>IF(N291="snížená",J291,0)</f>
        <v>0</v>
      </c>
      <c r="BG291" s="232">
        <f>IF(N291="zákl. přenesená",J291,0)</f>
        <v>0</v>
      </c>
      <c r="BH291" s="232">
        <f>IF(N291="sníž. přenesená",J291,0)</f>
        <v>0</v>
      </c>
      <c r="BI291" s="232">
        <f>IF(N291="nulová",J291,0)</f>
        <v>0</v>
      </c>
      <c r="BJ291" s="17" t="s">
        <v>84</v>
      </c>
      <c r="BK291" s="232">
        <f>ROUND(I291*H291,2)</f>
        <v>0</v>
      </c>
      <c r="BL291" s="17" t="s">
        <v>156</v>
      </c>
      <c r="BM291" s="231" t="s">
        <v>598</v>
      </c>
    </row>
    <row r="292" s="13" customFormat="1">
      <c r="A292" s="13"/>
      <c r="B292" s="242"/>
      <c r="C292" s="243"/>
      <c r="D292" s="233" t="s">
        <v>241</v>
      </c>
      <c r="E292" s="244" t="s">
        <v>1</v>
      </c>
      <c r="F292" s="245" t="s">
        <v>151</v>
      </c>
      <c r="G292" s="243"/>
      <c r="H292" s="246">
        <v>3</v>
      </c>
      <c r="I292" s="247"/>
      <c r="J292" s="243"/>
      <c r="K292" s="243"/>
      <c r="L292" s="248"/>
      <c r="M292" s="249"/>
      <c r="N292" s="250"/>
      <c r="O292" s="250"/>
      <c r="P292" s="250"/>
      <c r="Q292" s="250"/>
      <c r="R292" s="250"/>
      <c r="S292" s="250"/>
      <c r="T292" s="251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52" t="s">
        <v>241</v>
      </c>
      <c r="AU292" s="252" t="s">
        <v>86</v>
      </c>
      <c r="AV292" s="13" t="s">
        <v>86</v>
      </c>
      <c r="AW292" s="13" t="s">
        <v>33</v>
      </c>
      <c r="AX292" s="13" t="s">
        <v>84</v>
      </c>
      <c r="AY292" s="252" t="s">
        <v>136</v>
      </c>
    </row>
    <row r="293" s="2" customFormat="1" ht="24.15" customHeight="1">
      <c r="A293" s="38"/>
      <c r="B293" s="39"/>
      <c r="C293" s="219" t="s">
        <v>599</v>
      </c>
      <c r="D293" s="219" t="s">
        <v>139</v>
      </c>
      <c r="E293" s="220" t="s">
        <v>600</v>
      </c>
      <c r="F293" s="221" t="s">
        <v>601</v>
      </c>
      <c r="G293" s="222" t="s">
        <v>515</v>
      </c>
      <c r="H293" s="223">
        <v>51.509999999999998</v>
      </c>
      <c r="I293" s="224"/>
      <c r="J293" s="225">
        <f>ROUND(I293*H293,2)</f>
        <v>0</v>
      </c>
      <c r="K293" s="226"/>
      <c r="L293" s="44"/>
      <c r="M293" s="227" t="s">
        <v>1</v>
      </c>
      <c r="N293" s="228" t="s">
        <v>41</v>
      </c>
      <c r="O293" s="91"/>
      <c r="P293" s="229">
        <f>O293*H293</f>
        <v>0</v>
      </c>
      <c r="Q293" s="229">
        <v>0</v>
      </c>
      <c r="R293" s="229">
        <f>Q293*H293</f>
        <v>0</v>
      </c>
      <c r="S293" s="229">
        <v>0</v>
      </c>
      <c r="T293" s="230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31" t="s">
        <v>156</v>
      </c>
      <c r="AT293" s="231" t="s">
        <v>139</v>
      </c>
      <c r="AU293" s="231" t="s">
        <v>86</v>
      </c>
      <c r="AY293" s="17" t="s">
        <v>136</v>
      </c>
      <c r="BE293" s="232">
        <f>IF(N293="základní",J293,0)</f>
        <v>0</v>
      </c>
      <c r="BF293" s="232">
        <f>IF(N293="snížená",J293,0)</f>
        <v>0</v>
      </c>
      <c r="BG293" s="232">
        <f>IF(N293="zákl. přenesená",J293,0)</f>
        <v>0</v>
      </c>
      <c r="BH293" s="232">
        <f>IF(N293="sníž. přenesená",J293,0)</f>
        <v>0</v>
      </c>
      <c r="BI293" s="232">
        <f>IF(N293="nulová",J293,0)</f>
        <v>0</v>
      </c>
      <c r="BJ293" s="17" t="s">
        <v>84</v>
      </c>
      <c r="BK293" s="232">
        <f>ROUND(I293*H293,2)</f>
        <v>0</v>
      </c>
      <c r="BL293" s="17" t="s">
        <v>156</v>
      </c>
      <c r="BM293" s="231" t="s">
        <v>602</v>
      </c>
    </row>
    <row r="294" s="2" customFormat="1">
      <c r="A294" s="38"/>
      <c r="B294" s="39"/>
      <c r="C294" s="40"/>
      <c r="D294" s="233" t="s">
        <v>145</v>
      </c>
      <c r="E294" s="40"/>
      <c r="F294" s="234" t="s">
        <v>603</v>
      </c>
      <c r="G294" s="40"/>
      <c r="H294" s="40"/>
      <c r="I294" s="235"/>
      <c r="J294" s="40"/>
      <c r="K294" s="40"/>
      <c r="L294" s="44"/>
      <c r="M294" s="236"/>
      <c r="N294" s="237"/>
      <c r="O294" s="91"/>
      <c r="P294" s="91"/>
      <c r="Q294" s="91"/>
      <c r="R294" s="91"/>
      <c r="S294" s="91"/>
      <c r="T294" s="92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145</v>
      </c>
      <c r="AU294" s="17" t="s">
        <v>86</v>
      </c>
    </row>
    <row r="295" s="2" customFormat="1" ht="44.25" customHeight="1">
      <c r="A295" s="38"/>
      <c r="B295" s="39"/>
      <c r="C295" s="219" t="s">
        <v>604</v>
      </c>
      <c r="D295" s="219" t="s">
        <v>139</v>
      </c>
      <c r="E295" s="220" t="s">
        <v>605</v>
      </c>
      <c r="F295" s="221" t="s">
        <v>606</v>
      </c>
      <c r="G295" s="222" t="s">
        <v>515</v>
      </c>
      <c r="H295" s="223">
        <v>21.5</v>
      </c>
      <c r="I295" s="224"/>
      <c r="J295" s="225">
        <f>ROUND(I295*H295,2)</f>
        <v>0</v>
      </c>
      <c r="K295" s="226"/>
      <c r="L295" s="44"/>
      <c r="M295" s="227" t="s">
        <v>1</v>
      </c>
      <c r="N295" s="228" t="s">
        <v>41</v>
      </c>
      <c r="O295" s="91"/>
      <c r="P295" s="229">
        <f>O295*H295</f>
        <v>0</v>
      </c>
      <c r="Q295" s="229">
        <v>0.24567</v>
      </c>
      <c r="R295" s="229">
        <f>Q295*H295</f>
        <v>5.2819050000000001</v>
      </c>
      <c r="S295" s="229">
        <v>0</v>
      </c>
      <c r="T295" s="230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31" t="s">
        <v>156</v>
      </c>
      <c r="AT295" s="231" t="s">
        <v>139</v>
      </c>
      <c r="AU295" s="231" t="s">
        <v>86</v>
      </c>
      <c r="AY295" s="17" t="s">
        <v>136</v>
      </c>
      <c r="BE295" s="232">
        <f>IF(N295="základní",J295,0)</f>
        <v>0</v>
      </c>
      <c r="BF295" s="232">
        <f>IF(N295="snížená",J295,0)</f>
        <v>0</v>
      </c>
      <c r="BG295" s="232">
        <f>IF(N295="zákl. přenesená",J295,0)</f>
        <v>0</v>
      </c>
      <c r="BH295" s="232">
        <f>IF(N295="sníž. přenesená",J295,0)</f>
        <v>0</v>
      </c>
      <c r="BI295" s="232">
        <f>IF(N295="nulová",J295,0)</f>
        <v>0</v>
      </c>
      <c r="BJ295" s="17" t="s">
        <v>84</v>
      </c>
      <c r="BK295" s="232">
        <f>ROUND(I295*H295,2)</f>
        <v>0</v>
      </c>
      <c r="BL295" s="17" t="s">
        <v>156</v>
      </c>
      <c r="BM295" s="231" t="s">
        <v>607</v>
      </c>
    </row>
    <row r="296" s="2" customFormat="1">
      <c r="A296" s="38"/>
      <c r="B296" s="39"/>
      <c r="C296" s="40"/>
      <c r="D296" s="233" t="s">
        <v>145</v>
      </c>
      <c r="E296" s="40"/>
      <c r="F296" s="234" t="s">
        <v>608</v>
      </c>
      <c r="G296" s="40"/>
      <c r="H296" s="40"/>
      <c r="I296" s="235"/>
      <c r="J296" s="40"/>
      <c r="K296" s="40"/>
      <c r="L296" s="44"/>
      <c r="M296" s="236"/>
      <c r="N296" s="237"/>
      <c r="O296" s="91"/>
      <c r="P296" s="91"/>
      <c r="Q296" s="91"/>
      <c r="R296" s="91"/>
      <c r="S296" s="91"/>
      <c r="T296" s="92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145</v>
      </c>
      <c r="AU296" s="17" t="s">
        <v>86</v>
      </c>
    </row>
    <row r="297" s="2" customFormat="1" ht="66.75" customHeight="1">
      <c r="A297" s="38"/>
      <c r="B297" s="39"/>
      <c r="C297" s="219" t="s">
        <v>609</v>
      </c>
      <c r="D297" s="219" t="s">
        <v>139</v>
      </c>
      <c r="E297" s="220" t="s">
        <v>610</v>
      </c>
      <c r="F297" s="221" t="s">
        <v>611</v>
      </c>
      <c r="G297" s="222" t="s">
        <v>515</v>
      </c>
      <c r="H297" s="223">
        <v>27.5</v>
      </c>
      <c r="I297" s="224"/>
      <c r="J297" s="225">
        <f>ROUND(I297*H297,2)</f>
        <v>0</v>
      </c>
      <c r="K297" s="226"/>
      <c r="L297" s="44"/>
      <c r="M297" s="227" t="s">
        <v>1</v>
      </c>
      <c r="N297" s="228" t="s">
        <v>41</v>
      </c>
      <c r="O297" s="91"/>
      <c r="P297" s="229">
        <f>O297*H297</f>
        <v>0</v>
      </c>
      <c r="Q297" s="229">
        <v>0</v>
      </c>
      <c r="R297" s="229">
        <f>Q297*H297</f>
        <v>0</v>
      </c>
      <c r="S297" s="229">
        <v>0.129</v>
      </c>
      <c r="T297" s="230">
        <f>S297*H297</f>
        <v>3.5475000000000003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31" t="s">
        <v>156</v>
      </c>
      <c r="AT297" s="231" t="s">
        <v>139</v>
      </c>
      <c r="AU297" s="231" t="s">
        <v>86</v>
      </c>
      <c r="AY297" s="17" t="s">
        <v>136</v>
      </c>
      <c r="BE297" s="232">
        <f>IF(N297="základní",J297,0)</f>
        <v>0</v>
      </c>
      <c r="BF297" s="232">
        <f>IF(N297="snížená",J297,0)</f>
        <v>0</v>
      </c>
      <c r="BG297" s="232">
        <f>IF(N297="zákl. přenesená",J297,0)</f>
        <v>0</v>
      </c>
      <c r="BH297" s="232">
        <f>IF(N297="sníž. přenesená",J297,0)</f>
        <v>0</v>
      </c>
      <c r="BI297" s="232">
        <f>IF(N297="nulová",J297,0)</f>
        <v>0</v>
      </c>
      <c r="BJ297" s="17" t="s">
        <v>84</v>
      </c>
      <c r="BK297" s="232">
        <f>ROUND(I297*H297,2)</f>
        <v>0</v>
      </c>
      <c r="BL297" s="17" t="s">
        <v>156</v>
      </c>
      <c r="BM297" s="231" t="s">
        <v>612</v>
      </c>
    </row>
    <row r="298" s="2" customFormat="1">
      <c r="A298" s="38"/>
      <c r="B298" s="39"/>
      <c r="C298" s="40"/>
      <c r="D298" s="233" t="s">
        <v>145</v>
      </c>
      <c r="E298" s="40"/>
      <c r="F298" s="234" t="s">
        <v>613</v>
      </c>
      <c r="G298" s="40"/>
      <c r="H298" s="40"/>
      <c r="I298" s="235"/>
      <c r="J298" s="40"/>
      <c r="K298" s="40"/>
      <c r="L298" s="44"/>
      <c r="M298" s="236"/>
      <c r="N298" s="237"/>
      <c r="O298" s="91"/>
      <c r="P298" s="91"/>
      <c r="Q298" s="91"/>
      <c r="R298" s="91"/>
      <c r="S298" s="91"/>
      <c r="T298" s="92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145</v>
      </c>
      <c r="AU298" s="17" t="s">
        <v>86</v>
      </c>
    </row>
    <row r="299" s="2" customFormat="1" ht="55.5" customHeight="1">
      <c r="A299" s="38"/>
      <c r="B299" s="39"/>
      <c r="C299" s="219" t="s">
        <v>614</v>
      </c>
      <c r="D299" s="219" t="s">
        <v>139</v>
      </c>
      <c r="E299" s="220" t="s">
        <v>615</v>
      </c>
      <c r="F299" s="221" t="s">
        <v>616</v>
      </c>
      <c r="G299" s="222" t="s">
        <v>219</v>
      </c>
      <c r="H299" s="223">
        <v>1</v>
      </c>
      <c r="I299" s="224"/>
      <c r="J299" s="225">
        <f>ROUND(I299*H299,2)</f>
        <v>0</v>
      </c>
      <c r="K299" s="226"/>
      <c r="L299" s="44"/>
      <c r="M299" s="227" t="s">
        <v>1</v>
      </c>
      <c r="N299" s="228" t="s">
        <v>41</v>
      </c>
      <c r="O299" s="91"/>
      <c r="P299" s="229">
        <f>O299*H299</f>
        <v>0</v>
      </c>
      <c r="Q299" s="229">
        <v>0</v>
      </c>
      <c r="R299" s="229">
        <f>Q299*H299</f>
        <v>0</v>
      </c>
      <c r="S299" s="229">
        <v>0.0040000000000000001</v>
      </c>
      <c r="T299" s="230">
        <f>S299*H299</f>
        <v>0.0040000000000000001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31" t="s">
        <v>156</v>
      </c>
      <c r="AT299" s="231" t="s">
        <v>139</v>
      </c>
      <c r="AU299" s="231" t="s">
        <v>86</v>
      </c>
      <c r="AY299" s="17" t="s">
        <v>136</v>
      </c>
      <c r="BE299" s="232">
        <f>IF(N299="základní",J299,0)</f>
        <v>0</v>
      </c>
      <c r="BF299" s="232">
        <f>IF(N299="snížená",J299,0)</f>
        <v>0</v>
      </c>
      <c r="BG299" s="232">
        <f>IF(N299="zákl. přenesená",J299,0)</f>
        <v>0</v>
      </c>
      <c r="BH299" s="232">
        <f>IF(N299="sníž. přenesená",J299,0)</f>
        <v>0</v>
      </c>
      <c r="BI299" s="232">
        <f>IF(N299="nulová",J299,0)</f>
        <v>0</v>
      </c>
      <c r="BJ299" s="17" t="s">
        <v>84</v>
      </c>
      <c r="BK299" s="232">
        <f>ROUND(I299*H299,2)</f>
        <v>0</v>
      </c>
      <c r="BL299" s="17" t="s">
        <v>156</v>
      </c>
      <c r="BM299" s="231" t="s">
        <v>617</v>
      </c>
    </row>
    <row r="300" s="2" customFormat="1" ht="66.75" customHeight="1">
      <c r="A300" s="38"/>
      <c r="B300" s="39"/>
      <c r="C300" s="219" t="s">
        <v>618</v>
      </c>
      <c r="D300" s="219" t="s">
        <v>139</v>
      </c>
      <c r="E300" s="220" t="s">
        <v>619</v>
      </c>
      <c r="F300" s="221" t="s">
        <v>620</v>
      </c>
      <c r="G300" s="222" t="s">
        <v>515</v>
      </c>
      <c r="H300" s="223">
        <v>6.5</v>
      </c>
      <c r="I300" s="224"/>
      <c r="J300" s="225">
        <f>ROUND(I300*H300,2)</f>
        <v>0</v>
      </c>
      <c r="K300" s="226"/>
      <c r="L300" s="44"/>
      <c r="M300" s="227" t="s">
        <v>1</v>
      </c>
      <c r="N300" s="228" t="s">
        <v>41</v>
      </c>
      <c r="O300" s="91"/>
      <c r="P300" s="229">
        <f>O300*H300</f>
        <v>0</v>
      </c>
      <c r="Q300" s="229">
        <v>0</v>
      </c>
      <c r="R300" s="229">
        <f>Q300*H300</f>
        <v>0</v>
      </c>
      <c r="S300" s="229">
        <v>0.90000000000000002</v>
      </c>
      <c r="T300" s="230">
        <f>S300*H300</f>
        <v>5.8500000000000005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31" t="s">
        <v>156</v>
      </c>
      <c r="AT300" s="231" t="s">
        <v>139</v>
      </c>
      <c r="AU300" s="231" t="s">
        <v>86</v>
      </c>
      <c r="AY300" s="17" t="s">
        <v>136</v>
      </c>
      <c r="BE300" s="232">
        <f>IF(N300="základní",J300,0)</f>
        <v>0</v>
      </c>
      <c r="BF300" s="232">
        <f>IF(N300="snížená",J300,0)</f>
        <v>0</v>
      </c>
      <c r="BG300" s="232">
        <f>IF(N300="zákl. přenesená",J300,0)</f>
        <v>0</v>
      </c>
      <c r="BH300" s="232">
        <f>IF(N300="sníž. přenesená",J300,0)</f>
        <v>0</v>
      </c>
      <c r="BI300" s="232">
        <f>IF(N300="nulová",J300,0)</f>
        <v>0</v>
      </c>
      <c r="BJ300" s="17" t="s">
        <v>84</v>
      </c>
      <c r="BK300" s="232">
        <f>ROUND(I300*H300,2)</f>
        <v>0</v>
      </c>
      <c r="BL300" s="17" t="s">
        <v>156</v>
      </c>
      <c r="BM300" s="231" t="s">
        <v>621</v>
      </c>
    </row>
    <row r="301" s="2" customFormat="1">
      <c r="A301" s="38"/>
      <c r="B301" s="39"/>
      <c r="C301" s="40"/>
      <c r="D301" s="233" t="s">
        <v>145</v>
      </c>
      <c r="E301" s="40"/>
      <c r="F301" s="234" t="s">
        <v>622</v>
      </c>
      <c r="G301" s="40"/>
      <c r="H301" s="40"/>
      <c r="I301" s="235"/>
      <c r="J301" s="40"/>
      <c r="K301" s="40"/>
      <c r="L301" s="44"/>
      <c r="M301" s="236"/>
      <c r="N301" s="237"/>
      <c r="O301" s="91"/>
      <c r="P301" s="91"/>
      <c r="Q301" s="91"/>
      <c r="R301" s="91"/>
      <c r="S301" s="91"/>
      <c r="T301" s="92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17" t="s">
        <v>145</v>
      </c>
      <c r="AU301" s="17" t="s">
        <v>86</v>
      </c>
    </row>
    <row r="302" s="12" customFormat="1" ht="22.8" customHeight="1">
      <c r="A302" s="12"/>
      <c r="B302" s="203"/>
      <c r="C302" s="204"/>
      <c r="D302" s="205" t="s">
        <v>75</v>
      </c>
      <c r="E302" s="217" t="s">
        <v>623</v>
      </c>
      <c r="F302" s="217" t="s">
        <v>624</v>
      </c>
      <c r="G302" s="204"/>
      <c r="H302" s="204"/>
      <c r="I302" s="207"/>
      <c r="J302" s="218">
        <f>BK302</f>
        <v>0</v>
      </c>
      <c r="K302" s="204"/>
      <c r="L302" s="209"/>
      <c r="M302" s="210"/>
      <c r="N302" s="211"/>
      <c r="O302" s="211"/>
      <c r="P302" s="212">
        <f>SUM(P303:P319)</f>
        <v>0</v>
      </c>
      <c r="Q302" s="211"/>
      <c r="R302" s="212">
        <f>SUM(R303:R319)</f>
        <v>0</v>
      </c>
      <c r="S302" s="211"/>
      <c r="T302" s="213">
        <f>SUM(T303:T319)</f>
        <v>0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214" t="s">
        <v>84</v>
      </c>
      <c r="AT302" s="215" t="s">
        <v>75</v>
      </c>
      <c r="AU302" s="215" t="s">
        <v>84</v>
      </c>
      <c r="AY302" s="214" t="s">
        <v>136</v>
      </c>
      <c r="BK302" s="216">
        <f>SUM(BK303:BK319)</f>
        <v>0</v>
      </c>
    </row>
    <row r="303" s="2" customFormat="1" ht="37.8" customHeight="1">
      <c r="A303" s="38"/>
      <c r="B303" s="39"/>
      <c r="C303" s="219" t="s">
        <v>625</v>
      </c>
      <c r="D303" s="219" t="s">
        <v>139</v>
      </c>
      <c r="E303" s="220" t="s">
        <v>626</v>
      </c>
      <c r="F303" s="221" t="s">
        <v>627</v>
      </c>
      <c r="G303" s="222" t="s">
        <v>281</v>
      </c>
      <c r="H303" s="223">
        <v>8446.1020000000008</v>
      </c>
      <c r="I303" s="224"/>
      <c r="J303" s="225">
        <f>ROUND(I303*H303,2)</f>
        <v>0</v>
      </c>
      <c r="K303" s="226"/>
      <c r="L303" s="44"/>
      <c r="M303" s="227" t="s">
        <v>1</v>
      </c>
      <c r="N303" s="228" t="s">
        <v>41</v>
      </c>
      <c r="O303" s="91"/>
      <c r="P303" s="229">
        <f>O303*H303</f>
        <v>0</v>
      </c>
      <c r="Q303" s="229">
        <v>0</v>
      </c>
      <c r="R303" s="229">
        <f>Q303*H303</f>
        <v>0</v>
      </c>
      <c r="S303" s="229">
        <v>0</v>
      </c>
      <c r="T303" s="230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31" t="s">
        <v>156</v>
      </c>
      <c r="AT303" s="231" t="s">
        <v>139</v>
      </c>
      <c r="AU303" s="231" t="s">
        <v>86</v>
      </c>
      <c r="AY303" s="17" t="s">
        <v>136</v>
      </c>
      <c r="BE303" s="232">
        <f>IF(N303="základní",J303,0)</f>
        <v>0</v>
      </c>
      <c r="BF303" s="232">
        <f>IF(N303="snížená",J303,0)</f>
        <v>0</v>
      </c>
      <c r="BG303" s="232">
        <f>IF(N303="zákl. přenesená",J303,0)</f>
        <v>0</v>
      </c>
      <c r="BH303" s="232">
        <f>IF(N303="sníž. přenesená",J303,0)</f>
        <v>0</v>
      </c>
      <c r="BI303" s="232">
        <f>IF(N303="nulová",J303,0)</f>
        <v>0</v>
      </c>
      <c r="BJ303" s="17" t="s">
        <v>84</v>
      </c>
      <c r="BK303" s="232">
        <f>ROUND(I303*H303,2)</f>
        <v>0</v>
      </c>
      <c r="BL303" s="17" t="s">
        <v>156</v>
      </c>
      <c r="BM303" s="231" t="s">
        <v>628</v>
      </c>
    </row>
    <row r="304" s="2" customFormat="1">
      <c r="A304" s="38"/>
      <c r="B304" s="39"/>
      <c r="C304" s="40"/>
      <c r="D304" s="233" t="s">
        <v>145</v>
      </c>
      <c r="E304" s="40"/>
      <c r="F304" s="234" t="s">
        <v>629</v>
      </c>
      <c r="G304" s="40"/>
      <c r="H304" s="40"/>
      <c r="I304" s="235"/>
      <c r="J304" s="40"/>
      <c r="K304" s="40"/>
      <c r="L304" s="44"/>
      <c r="M304" s="236"/>
      <c r="N304" s="237"/>
      <c r="O304" s="91"/>
      <c r="P304" s="91"/>
      <c r="Q304" s="91"/>
      <c r="R304" s="91"/>
      <c r="S304" s="91"/>
      <c r="T304" s="92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7" t="s">
        <v>145</v>
      </c>
      <c r="AU304" s="17" t="s">
        <v>86</v>
      </c>
    </row>
    <row r="305" s="13" customFormat="1">
      <c r="A305" s="13"/>
      <c r="B305" s="242"/>
      <c r="C305" s="243"/>
      <c r="D305" s="233" t="s">
        <v>241</v>
      </c>
      <c r="E305" s="244" t="s">
        <v>1</v>
      </c>
      <c r="F305" s="245" t="s">
        <v>630</v>
      </c>
      <c r="G305" s="243"/>
      <c r="H305" s="246">
        <v>0.502</v>
      </c>
      <c r="I305" s="247"/>
      <c r="J305" s="243"/>
      <c r="K305" s="243"/>
      <c r="L305" s="248"/>
      <c r="M305" s="249"/>
      <c r="N305" s="250"/>
      <c r="O305" s="250"/>
      <c r="P305" s="250"/>
      <c r="Q305" s="250"/>
      <c r="R305" s="250"/>
      <c r="S305" s="250"/>
      <c r="T305" s="251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52" t="s">
        <v>241</v>
      </c>
      <c r="AU305" s="252" t="s">
        <v>86</v>
      </c>
      <c r="AV305" s="13" t="s">
        <v>86</v>
      </c>
      <c r="AW305" s="13" t="s">
        <v>33</v>
      </c>
      <c r="AX305" s="13" t="s">
        <v>76</v>
      </c>
      <c r="AY305" s="252" t="s">
        <v>136</v>
      </c>
    </row>
    <row r="306" s="13" customFormat="1">
      <c r="A306" s="13"/>
      <c r="B306" s="242"/>
      <c r="C306" s="243"/>
      <c r="D306" s="233" t="s">
        <v>241</v>
      </c>
      <c r="E306" s="244" t="s">
        <v>1</v>
      </c>
      <c r="F306" s="245" t="s">
        <v>631</v>
      </c>
      <c r="G306" s="243"/>
      <c r="H306" s="246">
        <v>8445.6000000000004</v>
      </c>
      <c r="I306" s="247"/>
      <c r="J306" s="243"/>
      <c r="K306" s="243"/>
      <c r="L306" s="248"/>
      <c r="M306" s="249"/>
      <c r="N306" s="250"/>
      <c r="O306" s="250"/>
      <c r="P306" s="250"/>
      <c r="Q306" s="250"/>
      <c r="R306" s="250"/>
      <c r="S306" s="250"/>
      <c r="T306" s="251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52" t="s">
        <v>241</v>
      </c>
      <c r="AU306" s="252" t="s">
        <v>86</v>
      </c>
      <c r="AV306" s="13" t="s">
        <v>86</v>
      </c>
      <c r="AW306" s="13" t="s">
        <v>33</v>
      </c>
      <c r="AX306" s="13" t="s">
        <v>76</v>
      </c>
      <c r="AY306" s="252" t="s">
        <v>136</v>
      </c>
    </row>
    <row r="307" s="15" customFormat="1">
      <c r="A307" s="15"/>
      <c r="B307" s="275"/>
      <c r="C307" s="276"/>
      <c r="D307" s="233" t="s">
        <v>241</v>
      </c>
      <c r="E307" s="277" t="s">
        <v>1</v>
      </c>
      <c r="F307" s="278" t="s">
        <v>579</v>
      </c>
      <c r="G307" s="276"/>
      <c r="H307" s="279">
        <v>8446.1020000000008</v>
      </c>
      <c r="I307" s="280"/>
      <c r="J307" s="276"/>
      <c r="K307" s="276"/>
      <c r="L307" s="281"/>
      <c r="M307" s="282"/>
      <c r="N307" s="283"/>
      <c r="O307" s="283"/>
      <c r="P307" s="283"/>
      <c r="Q307" s="283"/>
      <c r="R307" s="283"/>
      <c r="S307" s="283"/>
      <c r="T307" s="284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85" t="s">
        <v>241</v>
      </c>
      <c r="AU307" s="285" t="s">
        <v>86</v>
      </c>
      <c r="AV307" s="15" t="s">
        <v>156</v>
      </c>
      <c r="AW307" s="15" t="s">
        <v>33</v>
      </c>
      <c r="AX307" s="15" t="s">
        <v>84</v>
      </c>
      <c r="AY307" s="285" t="s">
        <v>136</v>
      </c>
    </row>
    <row r="308" s="2" customFormat="1" ht="37.8" customHeight="1">
      <c r="A308" s="38"/>
      <c r="B308" s="39"/>
      <c r="C308" s="219" t="s">
        <v>632</v>
      </c>
      <c r="D308" s="219" t="s">
        <v>139</v>
      </c>
      <c r="E308" s="220" t="s">
        <v>633</v>
      </c>
      <c r="F308" s="221" t="s">
        <v>634</v>
      </c>
      <c r="G308" s="222" t="s">
        <v>281</v>
      </c>
      <c r="H308" s="223">
        <v>118245.428</v>
      </c>
      <c r="I308" s="224"/>
      <c r="J308" s="225">
        <f>ROUND(I308*H308,2)</f>
        <v>0</v>
      </c>
      <c r="K308" s="226"/>
      <c r="L308" s="44"/>
      <c r="M308" s="227" t="s">
        <v>1</v>
      </c>
      <c r="N308" s="228" t="s">
        <v>41</v>
      </c>
      <c r="O308" s="91"/>
      <c r="P308" s="229">
        <f>O308*H308</f>
        <v>0</v>
      </c>
      <c r="Q308" s="229">
        <v>0</v>
      </c>
      <c r="R308" s="229">
        <f>Q308*H308</f>
        <v>0</v>
      </c>
      <c r="S308" s="229">
        <v>0</v>
      </c>
      <c r="T308" s="230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31" t="s">
        <v>156</v>
      </c>
      <c r="AT308" s="231" t="s">
        <v>139</v>
      </c>
      <c r="AU308" s="231" t="s">
        <v>86</v>
      </c>
      <c r="AY308" s="17" t="s">
        <v>136</v>
      </c>
      <c r="BE308" s="232">
        <f>IF(N308="základní",J308,0)</f>
        <v>0</v>
      </c>
      <c r="BF308" s="232">
        <f>IF(N308="snížená",J308,0)</f>
        <v>0</v>
      </c>
      <c r="BG308" s="232">
        <f>IF(N308="zákl. přenesená",J308,0)</f>
        <v>0</v>
      </c>
      <c r="BH308" s="232">
        <f>IF(N308="sníž. přenesená",J308,0)</f>
        <v>0</v>
      </c>
      <c r="BI308" s="232">
        <f>IF(N308="nulová",J308,0)</f>
        <v>0</v>
      </c>
      <c r="BJ308" s="17" t="s">
        <v>84</v>
      </c>
      <c r="BK308" s="232">
        <f>ROUND(I308*H308,2)</f>
        <v>0</v>
      </c>
      <c r="BL308" s="17" t="s">
        <v>156</v>
      </c>
      <c r="BM308" s="231" t="s">
        <v>635</v>
      </c>
    </row>
    <row r="309" s="13" customFormat="1">
      <c r="A309" s="13"/>
      <c r="B309" s="242"/>
      <c r="C309" s="243"/>
      <c r="D309" s="233" t="s">
        <v>241</v>
      </c>
      <c r="E309" s="244" t="s">
        <v>1</v>
      </c>
      <c r="F309" s="245" t="s">
        <v>636</v>
      </c>
      <c r="G309" s="243"/>
      <c r="H309" s="246">
        <v>7.0279999999999996</v>
      </c>
      <c r="I309" s="247"/>
      <c r="J309" s="243"/>
      <c r="K309" s="243"/>
      <c r="L309" s="248"/>
      <c r="M309" s="249"/>
      <c r="N309" s="250"/>
      <c r="O309" s="250"/>
      <c r="P309" s="250"/>
      <c r="Q309" s="250"/>
      <c r="R309" s="250"/>
      <c r="S309" s="250"/>
      <c r="T309" s="251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52" t="s">
        <v>241</v>
      </c>
      <c r="AU309" s="252" t="s">
        <v>86</v>
      </c>
      <c r="AV309" s="13" t="s">
        <v>86</v>
      </c>
      <c r="AW309" s="13" t="s">
        <v>33</v>
      </c>
      <c r="AX309" s="13" t="s">
        <v>76</v>
      </c>
      <c r="AY309" s="252" t="s">
        <v>136</v>
      </c>
    </row>
    <row r="310" s="13" customFormat="1">
      <c r="A310" s="13"/>
      <c r="B310" s="242"/>
      <c r="C310" s="243"/>
      <c r="D310" s="233" t="s">
        <v>241</v>
      </c>
      <c r="E310" s="244" t="s">
        <v>1</v>
      </c>
      <c r="F310" s="245" t="s">
        <v>637</v>
      </c>
      <c r="G310" s="243"/>
      <c r="H310" s="246">
        <v>118238.39999999999</v>
      </c>
      <c r="I310" s="247"/>
      <c r="J310" s="243"/>
      <c r="K310" s="243"/>
      <c r="L310" s="248"/>
      <c r="M310" s="249"/>
      <c r="N310" s="250"/>
      <c r="O310" s="250"/>
      <c r="P310" s="250"/>
      <c r="Q310" s="250"/>
      <c r="R310" s="250"/>
      <c r="S310" s="250"/>
      <c r="T310" s="251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52" t="s">
        <v>241</v>
      </c>
      <c r="AU310" s="252" t="s">
        <v>86</v>
      </c>
      <c r="AV310" s="13" t="s">
        <v>86</v>
      </c>
      <c r="AW310" s="13" t="s">
        <v>33</v>
      </c>
      <c r="AX310" s="13" t="s">
        <v>76</v>
      </c>
      <c r="AY310" s="252" t="s">
        <v>136</v>
      </c>
    </row>
    <row r="311" s="15" customFormat="1">
      <c r="A311" s="15"/>
      <c r="B311" s="275"/>
      <c r="C311" s="276"/>
      <c r="D311" s="233" t="s">
        <v>241</v>
      </c>
      <c r="E311" s="277" t="s">
        <v>1</v>
      </c>
      <c r="F311" s="278" t="s">
        <v>579</v>
      </c>
      <c r="G311" s="276"/>
      <c r="H311" s="279">
        <v>118245.428</v>
      </c>
      <c r="I311" s="280"/>
      <c r="J311" s="276"/>
      <c r="K311" s="276"/>
      <c r="L311" s="281"/>
      <c r="M311" s="282"/>
      <c r="N311" s="283"/>
      <c r="O311" s="283"/>
      <c r="P311" s="283"/>
      <c r="Q311" s="283"/>
      <c r="R311" s="283"/>
      <c r="S311" s="283"/>
      <c r="T311" s="284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T311" s="285" t="s">
        <v>241</v>
      </c>
      <c r="AU311" s="285" t="s">
        <v>86</v>
      </c>
      <c r="AV311" s="15" t="s">
        <v>156</v>
      </c>
      <c r="AW311" s="15" t="s">
        <v>33</v>
      </c>
      <c r="AX311" s="15" t="s">
        <v>84</v>
      </c>
      <c r="AY311" s="285" t="s">
        <v>136</v>
      </c>
    </row>
    <row r="312" s="2" customFormat="1" ht="44.25" customHeight="1">
      <c r="A312" s="38"/>
      <c r="B312" s="39"/>
      <c r="C312" s="219" t="s">
        <v>638</v>
      </c>
      <c r="D312" s="219" t="s">
        <v>139</v>
      </c>
      <c r="E312" s="220" t="s">
        <v>639</v>
      </c>
      <c r="F312" s="221" t="s">
        <v>640</v>
      </c>
      <c r="G312" s="222" t="s">
        <v>281</v>
      </c>
      <c r="H312" s="223">
        <v>0.502</v>
      </c>
      <c r="I312" s="224"/>
      <c r="J312" s="225">
        <f>ROUND(I312*H312,2)</f>
        <v>0</v>
      </c>
      <c r="K312" s="226"/>
      <c r="L312" s="44"/>
      <c r="M312" s="227" t="s">
        <v>1</v>
      </c>
      <c r="N312" s="228" t="s">
        <v>41</v>
      </c>
      <c r="O312" s="91"/>
      <c r="P312" s="229">
        <f>O312*H312</f>
        <v>0</v>
      </c>
      <c r="Q312" s="229">
        <v>0</v>
      </c>
      <c r="R312" s="229">
        <f>Q312*H312</f>
        <v>0</v>
      </c>
      <c r="S312" s="229">
        <v>0</v>
      </c>
      <c r="T312" s="230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31" t="s">
        <v>156</v>
      </c>
      <c r="AT312" s="231" t="s">
        <v>139</v>
      </c>
      <c r="AU312" s="231" t="s">
        <v>86</v>
      </c>
      <c r="AY312" s="17" t="s">
        <v>136</v>
      </c>
      <c r="BE312" s="232">
        <f>IF(N312="základní",J312,0)</f>
        <v>0</v>
      </c>
      <c r="BF312" s="232">
        <f>IF(N312="snížená",J312,0)</f>
        <v>0</v>
      </c>
      <c r="BG312" s="232">
        <f>IF(N312="zákl. přenesená",J312,0)</f>
        <v>0</v>
      </c>
      <c r="BH312" s="232">
        <f>IF(N312="sníž. přenesená",J312,0)</f>
        <v>0</v>
      </c>
      <c r="BI312" s="232">
        <f>IF(N312="nulová",J312,0)</f>
        <v>0</v>
      </c>
      <c r="BJ312" s="17" t="s">
        <v>84</v>
      </c>
      <c r="BK312" s="232">
        <f>ROUND(I312*H312,2)</f>
        <v>0</v>
      </c>
      <c r="BL312" s="17" t="s">
        <v>156</v>
      </c>
      <c r="BM312" s="231" t="s">
        <v>641</v>
      </c>
    </row>
    <row r="313" s="2" customFormat="1">
      <c r="A313" s="38"/>
      <c r="B313" s="39"/>
      <c r="C313" s="40"/>
      <c r="D313" s="233" t="s">
        <v>145</v>
      </c>
      <c r="E313" s="40"/>
      <c r="F313" s="234" t="s">
        <v>642</v>
      </c>
      <c r="G313" s="40"/>
      <c r="H313" s="40"/>
      <c r="I313" s="235"/>
      <c r="J313" s="40"/>
      <c r="K313" s="40"/>
      <c r="L313" s="44"/>
      <c r="M313" s="236"/>
      <c r="N313" s="237"/>
      <c r="O313" s="91"/>
      <c r="P313" s="91"/>
      <c r="Q313" s="91"/>
      <c r="R313" s="91"/>
      <c r="S313" s="91"/>
      <c r="T313" s="92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17" t="s">
        <v>145</v>
      </c>
      <c r="AU313" s="17" t="s">
        <v>86</v>
      </c>
    </row>
    <row r="314" s="13" customFormat="1">
      <c r="A314" s="13"/>
      <c r="B314" s="242"/>
      <c r="C314" s="243"/>
      <c r="D314" s="233" t="s">
        <v>241</v>
      </c>
      <c r="E314" s="244" t="s">
        <v>1</v>
      </c>
      <c r="F314" s="245" t="s">
        <v>643</v>
      </c>
      <c r="G314" s="243"/>
      <c r="H314" s="246">
        <v>0.502</v>
      </c>
      <c r="I314" s="247"/>
      <c r="J314" s="243"/>
      <c r="K314" s="243"/>
      <c r="L314" s="248"/>
      <c r="M314" s="249"/>
      <c r="N314" s="250"/>
      <c r="O314" s="250"/>
      <c r="P314" s="250"/>
      <c r="Q314" s="250"/>
      <c r="R314" s="250"/>
      <c r="S314" s="250"/>
      <c r="T314" s="251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52" t="s">
        <v>241</v>
      </c>
      <c r="AU314" s="252" t="s">
        <v>86</v>
      </c>
      <c r="AV314" s="13" t="s">
        <v>86</v>
      </c>
      <c r="AW314" s="13" t="s">
        <v>33</v>
      </c>
      <c r="AX314" s="13" t="s">
        <v>84</v>
      </c>
      <c r="AY314" s="252" t="s">
        <v>136</v>
      </c>
    </row>
    <row r="315" s="2" customFormat="1" ht="44.25" customHeight="1">
      <c r="A315" s="38"/>
      <c r="B315" s="39"/>
      <c r="C315" s="219" t="s">
        <v>644</v>
      </c>
      <c r="D315" s="219" t="s">
        <v>139</v>
      </c>
      <c r="E315" s="220" t="s">
        <v>645</v>
      </c>
      <c r="F315" s="221" t="s">
        <v>280</v>
      </c>
      <c r="G315" s="222" t="s">
        <v>281</v>
      </c>
      <c r="H315" s="223">
        <v>8445.6000000000004</v>
      </c>
      <c r="I315" s="224"/>
      <c r="J315" s="225">
        <f>ROUND(I315*H315,2)</f>
        <v>0</v>
      </c>
      <c r="K315" s="226"/>
      <c r="L315" s="44"/>
      <c r="M315" s="227" t="s">
        <v>1</v>
      </c>
      <c r="N315" s="228" t="s">
        <v>41</v>
      </c>
      <c r="O315" s="91"/>
      <c r="P315" s="229">
        <f>O315*H315</f>
        <v>0</v>
      </c>
      <c r="Q315" s="229">
        <v>0</v>
      </c>
      <c r="R315" s="229">
        <f>Q315*H315</f>
        <v>0</v>
      </c>
      <c r="S315" s="229">
        <v>0</v>
      </c>
      <c r="T315" s="230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31" t="s">
        <v>156</v>
      </c>
      <c r="AT315" s="231" t="s">
        <v>139</v>
      </c>
      <c r="AU315" s="231" t="s">
        <v>86</v>
      </c>
      <c r="AY315" s="17" t="s">
        <v>136</v>
      </c>
      <c r="BE315" s="232">
        <f>IF(N315="základní",J315,0)</f>
        <v>0</v>
      </c>
      <c r="BF315" s="232">
        <f>IF(N315="snížená",J315,0)</f>
        <v>0</v>
      </c>
      <c r="BG315" s="232">
        <f>IF(N315="zákl. přenesená",J315,0)</f>
        <v>0</v>
      </c>
      <c r="BH315" s="232">
        <f>IF(N315="sníž. přenesená",J315,0)</f>
        <v>0</v>
      </c>
      <c r="BI315" s="232">
        <f>IF(N315="nulová",J315,0)</f>
        <v>0</v>
      </c>
      <c r="BJ315" s="17" t="s">
        <v>84</v>
      </c>
      <c r="BK315" s="232">
        <f>ROUND(I315*H315,2)</f>
        <v>0</v>
      </c>
      <c r="BL315" s="17" t="s">
        <v>156</v>
      </c>
      <c r="BM315" s="231" t="s">
        <v>646</v>
      </c>
    </row>
    <row r="316" s="2" customFormat="1">
      <c r="A316" s="38"/>
      <c r="B316" s="39"/>
      <c r="C316" s="40"/>
      <c r="D316" s="233" t="s">
        <v>145</v>
      </c>
      <c r="E316" s="40"/>
      <c r="F316" s="234" t="s">
        <v>647</v>
      </c>
      <c r="G316" s="40"/>
      <c r="H316" s="40"/>
      <c r="I316" s="235"/>
      <c r="J316" s="40"/>
      <c r="K316" s="40"/>
      <c r="L316" s="44"/>
      <c r="M316" s="236"/>
      <c r="N316" s="237"/>
      <c r="O316" s="91"/>
      <c r="P316" s="91"/>
      <c r="Q316" s="91"/>
      <c r="R316" s="91"/>
      <c r="S316" s="91"/>
      <c r="T316" s="92"/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T316" s="17" t="s">
        <v>145</v>
      </c>
      <c r="AU316" s="17" t="s">
        <v>86</v>
      </c>
    </row>
    <row r="317" s="13" customFormat="1">
      <c r="A317" s="13"/>
      <c r="B317" s="242"/>
      <c r="C317" s="243"/>
      <c r="D317" s="233" t="s">
        <v>241</v>
      </c>
      <c r="E317" s="244" t="s">
        <v>1</v>
      </c>
      <c r="F317" s="245" t="s">
        <v>631</v>
      </c>
      <c r="G317" s="243"/>
      <c r="H317" s="246">
        <v>8445.6000000000004</v>
      </c>
      <c r="I317" s="247"/>
      <c r="J317" s="243"/>
      <c r="K317" s="243"/>
      <c r="L317" s="248"/>
      <c r="M317" s="249"/>
      <c r="N317" s="250"/>
      <c r="O317" s="250"/>
      <c r="P317" s="250"/>
      <c r="Q317" s="250"/>
      <c r="R317" s="250"/>
      <c r="S317" s="250"/>
      <c r="T317" s="251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52" t="s">
        <v>241</v>
      </c>
      <c r="AU317" s="252" t="s">
        <v>86</v>
      </c>
      <c r="AV317" s="13" t="s">
        <v>86</v>
      </c>
      <c r="AW317" s="13" t="s">
        <v>33</v>
      </c>
      <c r="AX317" s="13" t="s">
        <v>84</v>
      </c>
      <c r="AY317" s="252" t="s">
        <v>136</v>
      </c>
    </row>
    <row r="318" s="2" customFormat="1" ht="44.25" customHeight="1">
      <c r="A318" s="38"/>
      <c r="B318" s="39"/>
      <c r="C318" s="219" t="s">
        <v>648</v>
      </c>
      <c r="D318" s="219" t="s">
        <v>139</v>
      </c>
      <c r="E318" s="220" t="s">
        <v>649</v>
      </c>
      <c r="F318" s="221" t="s">
        <v>650</v>
      </c>
      <c r="G318" s="222" t="s">
        <v>281</v>
      </c>
      <c r="H318" s="223">
        <v>52.799999999999997</v>
      </c>
      <c r="I318" s="224"/>
      <c r="J318" s="225">
        <f>ROUND(I318*H318,2)</f>
        <v>0</v>
      </c>
      <c r="K318" s="226"/>
      <c r="L318" s="44"/>
      <c r="M318" s="227" t="s">
        <v>1</v>
      </c>
      <c r="N318" s="228" t="s">
        <v>41</v>
      </c>
      <c r="O318" s="91"/>
      <c r="P318" s="229">
        <f>O318*H318</f>
        <v>0</v>
      </c>
      <c r="Q318" s="229">
        <v>0</v>
      </c>
      <c r="R318" s="229">
        <f>Q318*H318</f>
        <v>0</v>
      </c>
      <c r="S318" s="229">
        <v>0</v>
      </c>
      <c r="T318" s="230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31" t="s">
        <v>156</v>
      </c>
      <c r="AT318" s="231" t="s">
        <v>139</v>
      </c>
      <c r="AU318" s="231" t="s">
        <v>86</v>
      </c>
      <c r="AY318" s="17" t="s">
        <v>136</v>
      </c>
      <c r="BE318" s="232">
        <f>IF(N318="základní",J318,0)</f>
        <v>0</v>
      </c>
      <c r="BF318" s="232">
        <f>IF(N318="snížená",J318,0)</f>
        <v>0</v>
      </c>
      <c r="BG318" s="232">
        <f>IF(N318="zákl. přenesená",J318,0)</f>
        <v>0</v>
      </c>
      <c r="BH318" s="232">
        <f>IF(N318="sníž. přenesená",J318,0)</f>
        <v>0</v>
      </c>
      <c r="BI318" s="232">
        <f>IF(N318="nulová",J318,0)</f>
        <v>0</v>
      </c>
      <c r="BJ318" s="17" t="s">
        <v>84</v>
      </c>
      <c r="BK318" s="232">
        <f>ROUND(I318*H318,2)</f>
        <v>0</v>
      </c>
      <c r="BL318" s="17" t="s">
        <v>156</v>
      </c>
      <c r="BM318" s="231" t="s">
        <v>651</v>
      </c>
    </row>
    <row r="319" s="13" customFormat="1">
      <c r="A319" s="13"/>
      <c r="B319" s="242"/>
      <c r="C319" s="243"/>
      <c r="D319" s="233" t="s">
        <v>241</v>
      </c>
      <c r="E319" s="244" t="s">
        <v>1</v>
      </c>
      <c r="F319" s="245" t="s">
        <v>652</v>
      </c>
      <c r="G319" s="243"/>
      <c r="H319" s="246">
        <v>52.799999999999997</v>
      </c>
      <c r="I319" s="247"/>
      <c r="J319" s="243"/>
      <c r="K319" s="243"/>
      <c r="L319" s="248"/>
      <c r="M319" s="249"/>
      <c r="N319" s="250"/>
      <c r="O319" s="250"/>
      <c r="P319" s="250"/>
      <c r="Q319" s="250"/>
      <c r="R319" s="250"/>
      <c r="S319" s="250"/>
      <c r="T319" s="251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52" t="s">
        <v>241</v>
      </c>
      <c r="AU319" s="252" t="s">
        <v>86</v>
      </c>
      <c r="AV319" s="13" t="s">
        <v>86</v>
      </c>
      <c r="AW319" s="13" t="s">
        <v>33</v>
      </c>
      <c r="AX319" s="13" t="s">
        <v>84</v>
      </c>
      <c r="AY319" s="252" t="s">
        <v>136</v>
      </c>
    </row>
    <row r="320" s="12" customFormat="1" ht="22.8" customHeight="1">
      <c r="A320" s="12"/>
      <c r="B320" s="203"/>
      <c r="C320" s="204"/>
      <c r="D320" s="205" t="s">
        <v>75</v>
      </c>
      <c r="E320" s="217" t="s">
        <v>653</v>
      </c>
      <c r="F320" s="217" t="s">
        <v>654</v>
      </c>
      <c r="G320" s="204"/>
      <c r="H320" s="204"/>
      <c r="I320" s="207"/>
      <c r="J320" s="218">
        <f>BK320</f>
        <v>0</v>
      </c>
      <c r="K320" s="204"/>
      <c r="L320" s="209"/>
      <c r="M320" s="210"/>
      <c r="N320" s="211"/>
      <c r="O320" s="211"/>
      <c r="P320" s="212">
        <f>P321</f>
        <v>0</v>
      </c>
      <c r="Q320" s="211"/>
      <c r="R320" s="212">
        <f>R321</f>
        <v>0</v>
      </c>
      <c r="S320" s="211"/>
      <c r="T320" s="213">
        <f>T321</f>
        <v>0</v>
      </c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R320" s="214" t="s">
        <v>84</v>
      </c>
      <c r="AT320" s="215" t="s">
        <v>75</v>
      </c>
      <c r="AU320" s="215" t="s">
        <v>84</v>
      </c>
      <c r="AY320" s="214" t="s">
        <v>136</v>
      </c>
      <c r="BK320" s="216">
        <f>BK321</f>
        <v>0</v>
      </c>
    </row>
    <row r="321" s="2" customFormat="1" ht="44.25" customHeight="1">
      <c r="A321" s="38"/>
      <c r="B321" s="39"/>
      <c r="C321" s="219" t="s">
        <v>655</v>
      </c>
      <c r="D321" s="219" t="s">
        <v>139</v>
      </c>
      <c r="E321" s="220" t="s">
        <v>656</v>
      </c>
      <c r="F321" s="221" t="s">
        <v>657</v>
      </c>
      <c r="G321" s="222" t="s">
        <v>281</v>
      </c>
      <c r="H321" s="223">
        <v>4164.5</v>
      </c>
      <c r="I321" s="224"/>
      <c r="J321" s="225">
        <f>ROUND(I321*H321,2)</f>
        <v>0</v>
      </c>
      <c r="K321" s="226"/>
      <c r="L321" s="44"/>
      <c r="M321" s="286" t="s">
        <v>1</v>
      </c>
      <c r="N321" s="287" t="s">
        <v>41</v>
      </c>
      <c r="O321" s="240"/>
      <c r="P321" s="288">
        <f>O321*H321</f>
        <v>0</v>
      </c>
      <c r="Q321" s="288">
        <v>0</v>
      </c>
      <c r="R321" s="288">
        <f>Q321*H321</f>
        <v>0</v>
      </c>
      <c r="S321" s="288">
        <v>0</v>
      </c>
      <c r="T321" s="289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31" t="s">
        <v>156</v>
      </c>
      <c r="AT321" s="231" t="s">
        <v>139</v>
      </c>
      <c r="AU321" s="231" t="s">
        <v>86</v>
      </c>
      <c r="AY321" s="17" t="s">
        <v>136</v>
      </c>
      <c r="BE321" s="232">
        <f>IF(N321="základní",J321,0)</f>
        <v>0</v>
      </c>
      <c r="BF321" s="232">
        <f>IF(N321="snížená",J321,0)</f>
        <v>0</v>
      </c>
      <c r="BG321" s="232">
        <f>IF(N321="zákl. přenesená",J321,0)</f>
        <v>0</v>
      </c>
      <c r="BH321" s="232">
        <f>IF(N321="sníž. přenesená",J321,0)</f>
        <v>0</v>
      </c>
      <c r="BI321" s="232">
        <f>IF(N321="nulová",J321,0)</f>
        <v>0</v>
      </c>
      <c r="BJ321" s="17" t="s">
        <v>84</v>
      </c>
      <c r="BK321" s="232">
        <f>ROUND(I321*H321,2)</f>
        <v>0</v>
      </c>
      <c r="BL321" s="17" t="s">
        <v>156</v>
      </c>
      <c r="BM321" s="231" t="s">
        <v>658</v>
      </c>
    </row>
    <row r="322" s="2" customFormat="1" ht="6.96" customHeight="1">
      <c r="A322" s="38"/>
      <c r="B322" s="66"/>
      <c r="C322" s="67"/>
      <c r="D322" s="67"/>
      <c r="E322" s="67"/>
      <c r="F322" s="67"/>
      <c r="G322" s="67"/>
      <c r="H322" s="67"/>
      <c r="I322" s="67"/>
      <c r="J322" s="67"/>
      <c r="K322" s="67"/>
      <c r="L322" s="44"/>
      <c r="M322" s="38"/>
      <c r="O322" s="38"/>
      <c r="P322" s="38"/>
      <c r="Q322" s="38"/>
      <c r="R322" s="38"/>
      <c r="S322" s="38"/>
      <c r="T322" s="38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</row>
  </sheetData>
  <sheetProtection sheet="1" autoFilter="0" formatColumns="0" formatRows="0" objects="1" scenarios="1" spinCount="100000" saltValue="ib4W/5S70kSImajxMJsZLEoGOUUTtatGdPoCaJNdDVpPfdlgaueXKa87LOT/1V7S6hnJMKH4DzegCIfAgxijIQ==" hashValue="U3Pv1fHrA5nnCcdU8qL5hemWPAh2eSYtG3HzPqsgUIp0NF3isBd2W5Rx9gslQEmeKAV5fAJWtUEfRPDgJt0FKg==" algorithmName="SHA-512" password="DF47"/>
  <autoFilter ref="C124:K321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hidden="1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hidden="1" s="1" customFormat="1" ht="24.96" customHeight="1">
      <c r="B4" s="20"/>
      <c r="D4" s="138" t="s">
        <v>108</v>
      </c>
      <c r="L4" s="20"/>
      <c r="M4" s="139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0" t="s">
        <v>16</v>
      </c>
      <c r="L6" s="20"/>
    </row>
    <row r="7" hidden="1" s="1" customFormat="1" ht="16.5" customHeight="1">
      <c r="B7" s="20"/>
      <c r="E7" s="141" t="str">
        <f>'Rekapitulace stavby'!K6</f>
        <v>Záchlumí - cesta od Valachu do České Rybné</v>
      </c>
      <c r="F7" s="140"/>
      <c r="G7" s="140"/>
      <c r="H7" s="140"/>
      <c r="L7" s="20"/>
    </row>
    <row r="8" hidden="1" s="2" customFormat="1" ht="12" customHeight="1">
      <c r="A8" s="38"/>
      <c r="B8" s="44"/>
      <c r="C8" s="38"/>
      <c r="D8" s="140" t="s">
        <v>109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30" customHeight="1">
      <c r="A9" s="38"/>
      <c r="B9" s="44"/>
      <c r="C9" s="38"/>
      <c r="D9" s="38"/>
      <c r="E9" s="142" t="s">
        <v>659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23. 3. 2023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3" t="s">
        <v>111</v>
      </c>
      <c r="F21" s="38"/>
      <c r="G21" s="38"/>
      <c r="H21" s="38"/>
      <c r="I21" s="140" t="s">
        <v>26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ROUND((SUM(BE124:BE219)),  2)</f>
        <v>0</v>
      </c>
      <c r="G33" s="38"/>
      <c r="H33" s="38"/>
      <c r="I33" s="155">
        <v>0.20999999999999999</v>
      </c>
      <c r="J33" s="154">
        <f>ROUND(((SUM(BE124:BE219))*I33),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0" t="s">
        <v>42</v>
      </c>
      <c r="F34" s="154">
        <f>ROUND((SUM(BF124:BF219)),  2)</f>
        <v>0</v>
      </c>
      <c r="G34" s="38"/>
      <c r="H34" s="38"/>
      <c r="I34" s="155">
        <v>0.14999999999999999</v>
      </c>
      <c r="J34" s="154">
        <f>ROUND(((SUM(BF124:BF219))*I34),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ROUND((SUM(BG124:BG219)),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ROUND((SUM(BH124:BH219)),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ROUND((SUM(BI124:BI219)),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112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74" t="str">
        <f>E7</f>
        <v>Záchlumí - cesta od Valachu do České Rybné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109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30" customHeight="1">
      <c r="A87" s="38"/>
      <c r="B87" s="39"/>
      <c r="C87" s="40"/>
      <c r="D87" s="40"/>
      <c r="E87" s="76" t="str">
        <f>E9</f>
        <v>SO 101.2 - Komunikace - Stavební úpravy mimo obvod pozemkových úprav (investor obec Záchlumí)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23. 3. 2023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>IDProjekt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5" t="s">
        <v>113</v>
      </c>
      <c r="D94" s="176"/>
      <c r="E94" s="176"/>
      <c r="F94" s="176"/>
      <c r="G94" s="176"/>
      <c r="H94" s="176"/>
      <c r="I94" s="176"/>
      <c r="J94" s="177" t="s">
        <v>114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8" t="s">
        <v>115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116</v>
      </c>
    </row>
    <row r="97" hidden="1" s="9" customFormat="1" ht="24.96" customHeight="1">
      <c r="A97" s="9"/>
      <c r="B97" s="179"/>
      <c r="C97" s="180"/>
      <c r="D97" s="181" t="s">
        <v>200</v>
      </c>
      <c r="E97" s="182"/>
      <c r="F97" s="182"/>
      <c r="G97" s="182"/>
      <c r="H97" s="182"/>
      <c r="I97" s="182"/>
      <c r="J97" s="183">
        <f>J125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201</v>
      </c>
      <c r="E98" s="188"/>
      <c r="F98" s="188"/>
      <c r="G98" s="188"/>
      <c r="H98" s="188"/>
      <c r="I98" s="188"/>
      <c r="J98" s="189">
        <f>J126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5"/>
      <c r="C99" s="186"/>
      <c r="D99" s="187" t="s">
        <v>202</v>
      </c>
      <c r="E99" s="188"/>
      <c r="F99" s="188"/>
      <c r="G99" s="188"/>
      <c r="H99" s="188"/>
      <c r="I99" s="188"/>
      <c r="J99" s="189">
        <f>J154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5"/>
      <c r="C100" s="186"/>
      <c r="D100" s="187" t="s">
        <v>203</v>
      </c>
      <c r="E100" s="188"/>
      <c r="F100" s="188"/>
      <c r="G100" s="188"/>
      <c r="H100" s="188"/>
      <c r="I100" s="188"/>
      <c r="J100" s="189">
        <f>J172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5"/>
      <c r="C101" s="186"/>
      <c r="D101" s="187" t="s">
        <v>204</v>
      </c>
      <c r="E101" s="188"/>
      <c r="F101" s="188"/>
      <c r="G101" s="188"/>
      <c r="H101" s="188"/>
      <c r="I101" s="188"/>
      <c r="J101" s="189">
        <f>J179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5"/>
      <c r="C102" s="186"/>
      <c r="D102" s="187" t="s">
        <v>205</v>
      </c>
      <c r="E102" s="188"/>
      <c r="F102" s="188"/>
      <c r="G102" s="188"/>
      <c r="H102" s="188"/>
      <c r="I102" s="188"/>
      <c r="J102" s="189">
        <f>J204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5"/>
      <c r="C103" s="186"/>
      <c r="D103" s="187" t="s">
        <v>206</v>
      </c>
      <c r="E103" s="188"/>
      <c r="F103" s="188"/>
      <c r="G103" s="188"/>
      <c r="H103" s="188"/>
      <c r="I103" s="188"/>
      <c r="J103" s="189">
        <f>J210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85"/>
      <c r="C104" s="186"/>
      <c r="D104" s="187" t="s">
        <v>208</v>
      </c>
      <c r="E104" s="188"/>
      <c r="F104" s="188"/>
      <c r="G104" s="188"/>
      <c r="H104" s="188"/>
      <c r="I104" s="188"/>
      <c r="J104" s="189">
        <f>J218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hidden="1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hidden="1"/>
    <row r="108" hidden="1"/>
    <row r="109" hidden="1"/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120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74" t="str">
        <f>E7</f>
        <v>Záchlumí - cesta od Valachu do České Rybné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109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30" customHeight="1">
      <c r="A116" s="38"/>
      <c r="B116" s="39"/>
      <c r="C116" s="40"/>
      <c r="D116" s="40"/>
      <c r="E116" s="76" t="str">
        <f>E9</f>
        <v>SO 101.2 - Komunikace - Stavební úpravy mimo obvod pozemkových úprav (investor obec Záchlumí)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 xml:space="preserve"> </v>
      </c>
      <c r="G118" s="40"/>
      <c r="H118" s="40"/>
      <c r="I118" s="32" t="s">
        <v>22</v>
      </c>
      <c r="J118" s="79" t="str">
        <f>IF(J12="","",J12)</f>
        <v>23. 3. 2023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E15</f>
        <v xml:space="preserve"> </v>
      </c>
      <c r="G120" s="40"/>
      <c r="H120" s="40"/>
      <c r="I120" s="32" t="s">
        <v>29</v>
      </c>
      <c r="J120" s="36" t="str">
        <f>E21</f>
        <v>IDProjekt s.r.o.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27</v>
      </c>
      <c r="D121" s="40"/>
      <c r="E121" s="40"/>
      <c r="F121" s="27" t="str">
        <f>IF(E18="","",E18)</f>
        <v>Vyplň údaj</v>
      </c>
      <c r="G121" s="40"/>
      <c r="H121" s="40"/>
      <c r="I121" s="32" t="s">
        <v>34</v>
      </c>
      <c r="J121" s="36" t="str">
        <f>E24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1"/>
      <c r="B123" s="192"/>
      <c r="C123" s="193" t="s">
        <v>121</v>
      </c>
      <c r="D123" s="194" t="s">
        <v>61</v>
      </c>
      <c r="E123" s="194" t="s">
        <v>57</v>
      </c>
      <c r="F123" s="194" t="s">
        <v>58</v>
      </c>
      <c r="G123" s="194" t="s">
        <v>122</v>
      </c>
      <c r="H123" s="194" t="s">
        <v>123</v>
      </c>
      <c r="I123" s="194" t="s">
        <v>124</v>
      </c>
      <c r="J123" s="195" t="s">
        <v>114</v>
      </c>
      <c r="K123" s="196" t="s">
        <v>125</v>
      </c>
      <c r="L123" s="197"/>
      <c r="M123" s="100" t="s">
        <v>1</v>
      </c>
      <c r="N123" s="101" t="s">
        <v>40</v>
      </c>
      <c r="O123" s="101" t="s">
        <v>126</v>
      </c>
      <c r="P123" s="101" t="s">
        <v>127</v>
      </c>
      <c r="Q123" s="101" t="s">
        <v>128</v>
      </c>
      <c r="R123" s="101" t="s">
        <v>129</v>
      </c>
      <c r="S123" s="101" t="s">
        <v>130</v>
      </c>
      <c r="T123" s="102" t="s">
        <v>131</v>
      </c>
      <c r="U123" s="191"/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</row>
    <row r="124" s="2" customFormat="1" ht="22.8" customHeight="1">
      <c r="A124" s="38"/>
      <c r="B124" s="39"/>
      <c r="C124" s="107" t="s">
        <v>132</v>
      </c>
      <c r="D124" s="40"/>
      <c r="E124" s="40"/>
      <c r="F124" s="40"/>
      <c r="G124" s="40"/>
      <c r="H124" s="40"/>
      <c r="I124" s="40"/>
      <c r="J124" s="198">
        <f>BK124</f>
        <v>0</v>
      </c>
      <c r="K124" s="40"/>
      <c r="L124" s="44"/>
      <c r="M124" s="103"/>
      <c r="N124" s="199"/>
      <c r="O124" s="104"/>
      <c r="P124" s="200">
        <f>P125</f>
        <v>0</v>
      </c>
      <c r="Q124" s="104"/>
      <c r="R124" s="200">
        <f>R125</f>
        <v>91.045642319999999</v>
      </c>
      <c r="S124" s="104"/>
      <c r="T124" s="201">
        <f>T125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75</v>
      </c>
      <c r="AU124" s="17" t="s">
        <v>116</v>
      </c>
      <c r="BK124" s="202">
        <f>BK125</f>
        <v>0</v>
      </c>
    </row>
    <row r="125" s="12" customFormat="1" ht="25.92" customHeight="1">
      <c r="A125" s="12"/>
      <c r="B125" s="203"/>
      <c r="C125" s="204"/>
      <c r="D125" s="205" t="s">
        <v>75</v>
      </c>
      <c r="E125" s="206" t="s">
        <v>209</v>
      </c>
      <c r="F125" s="206" t="s">
        <v>210</v>
      </c>
      <c r="G125" s="204"/>
      <c r="H125" s="204"/>
      <c r="I125" s="207"/>
      <c r="J125" s="208">
        <f>BK125</f>
        <v>0</v>
      </c>
      <c r="K125" s="204"/>
      <c r="L125" s="209"/>
      <c r="M125" s="210"/>
      <c r="N125" s="211"/>
      <c r="O125" s="211"/>
      <c r="P125" s="212">
        <f>P126+P154+P172+P179+P204+P210+P218</f>
        <v>0</v>
      </c>
      <c r="Q125" s="211"/>
      <c r="R125" s="212">
        <f>R126+R154+R172+R179+R204+R210+R218</f>
        <v>91.045642319999999</v>
      </c>
      <c r="S125" s="211"/>
      <c r="T125" s="213">
        <f>T126+T154+T172+T179+T204+T210+T218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84</v>
      </c>
      <c r="AT125" s="215" t="s">
        <v>75</v>
      </c>
      <c r="AU125" s="215" t="s">
        <v>76</v>
      </c>
      <c r="AY125" s="214" t="s">
        <v>136</v>
      </c>
      <c r="BK125" s="216">
        <f>BK126+BK154+BK172+BK179+BK204+BK210+BK218</f>
        <v>0</v>
      </c>
    </row>
    <row r="126" s="12" customFormat="1" ht="22.8" customHeight="1">
      <c r="A126" s="12"/>
      <c r="B126" s="203"/>
      <c r="C126" s="204"/>
      <c r="D126" s="205" t="s">
        <v>75</v>
      </c>
      <c r="E126" s="217" t="s">
        <v>84</v>
      </c>
      <c r="F126" s="217" t="s">
        <v>211</v>
      </c>
      <c r="G126" s="204"/>
      <c r="H126" s="204"/>
      <c r="I126" s="207"/>
      <c r="J126" s="218">
        <f>BK126</f>
        <v>0</v>
      </c>
      <c r="K126" s="204"/>
      <c r="L126" s="209"/>
      <c r="M126" s="210"/>
      <c r="N126" s="211"/>
      <c r="O126" s="211"/>
      <c r="P126" s="212">
        <f>SUM(P127:P153)</f>
        <v>0</v>
      </c>
      <c r="Q126" s="211"/>
      <c r="R126" s="212">
        <f>SUM(R127:R153)</f>
        <v>29.337240000000001</v>
      </c>
      <c r="S126" s="211"/>
      <c r="T126" s="213">
        <f>SUM(T127:T153)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84</v>
      </c>
      <c r="AT126" s="215" t="s">
        <v>75</v>
      </c>
      <c r="AU126" s="215" t="s">
        <v>84</v>
      </c>
      <c r="AY126" s="214" t="s">
        <v>136</v>
      </c>
      <c r="BK126" s="216">
        <f>SUM(BK127:BK153)</f>
        <v>0</v>
      </c>
    </row>
    <row r="127" s="2" customFormat="1" ht="24.15" customHeight="1">
      <c r="A127" s="38"/>
      <c r="B127" s="39"/>
      <c r="C127" s="219" t="s">
        <v>84</v>
      </c>
      <c r="D127" s="219" t="s">
        <v>139</v>
      </c>
      <c r="E127" s="220" t="s">
        <v>228</v>
      </c>
      <c r="F127" s="221" t="s">
        <v>229</v>
      </c>
      <c r="G127" s="222" t="s">
        <v>214</v>
      </c>
      <c r="H127" s="223">
        <v>62</v>
      </c>
      <c r="I127" s="224"/>
      <c r="J127" s="225">
        <f>ROUND(I127*H127,2)</f>
        <v>0</v>
      </c>
      <c r="K127" s="226"/>
      <c r="L127" s="44"/>
      <c r="M127" s="227" t="s">
        <v>1</v>
      </c>
      <c r="N127" s="228" t="s">
        <v>41</v>
      </c>
      <c r="O127" s="91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1" t="s">
        <v>156</v>
      </c>
      <c r="AT127" s="231" t="s">
        <v>139</v>
      </c>
      <c r="AU127" s="231" t="s">
        <v>86</v>
      </c>
      <c r="AY127" s="17" t="s">
        <v>136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7" t="s">
        <v>84</v>
      </c>
      <c r="BK127" s="232">
        <f>ROUND(I127*H127,2)</f>
        <v>0</v>
      </c>
      <c r="BL127" s="17" t="s">
        <v>156</v>
      </c>
      <c r="BM127" s="231" t="s">
        <v>660</v>
      </c>
    </row>
    <row r="128" s="2" customFormat="1">
      <c r="A128" s="38"/>
      <c r="B128" s="39"/>
      <c r="C128" s="40"/>
      <c r="D128" s="233" t="s">
        <v>145</v>
      </c>
      <c r="E128" s="40"/>
      <c r="F128" s="234" t="s">
        <v>661</v>
      </c>
      <c r="G128" s="40"/>
      <c r="H128" s="40"/>
      <c r="I128" s="235"/>
      <c r="J128" s="40"/>
      <c r="K128" s="40"/>
      <c r="L128" s="44"/>
      <c r="M128" s="236"/>
      <c r="N128" s="237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145</v>
      </c>
      <c r="AU128" s="17" t="s">
        <v>86</v>
      </c>
    </row>
    <row r="129" s="2" customFormat="1" ht="16.5" customHeight="1">
      <c r="A129" s="38"/>
      <c r="B129" s="39"/>
      <c r="C129" s="253" t="s">
        <v>86</v>
      </c>
      <c r="D129" s="253" t="s">
        <v>295</v>
      </c>
      <c r="E129" s="254" t="s">
        <v>346</v>
      </c>
      <c r="F129" s="255" t="s">
        <v>347</v>
      </c>
      <c r="G129" s="256" t="s">
        <v>281</v>
      </c>
      <c r="H129" s="257">
        <v>18.600000000000001</v>
      </c>
      <c r="I129" s="258"/>
      <c r="J129" s="259">
        <f>ROUND(I129*H129,2)</f>
        <v>0</v>
      </c>
      <c r="K129" s="260"/>
      <c r="L129" s="261"/>
      <c r="M129" s="262" t="s">
        <v>1</v>
      </c>
      <c r="N129" s="263" t="s">
        <v>41</v>
      </c>
      <c r="O129" s="91"/>
      <c r="P129" s="229">
        <f>O129*H129</f>
        <v>0</v>
      </c>
      <c r="Q129" s="229">
        <v>1</v>
      </c>
      <c r="R129" s="229">
        <f>Q129*H129</f>
        <v>18.600000000000001</v>
      </c>
      <c r="S129" s="229">
        <v>0</v>
      </c>
      <c r="T129" s="23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1" t="s">
        <v>175</v>
      </c>
      <c r="AT129" s="231" t="s">
        <v>295</v>
      </c>
      <c r="AU129" s="231" t="s">
        <v>86</v>
      </c>
      <c r="AY129" s="17" t="s">
        <v>136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7" t="s">
        <v>84</v>
      </c>
      <c r="BK129" s="232">
        <f>ROUND(I129*H129,2)</f>
        <v>0</v>
      </c>
      <c r="BL129" s="17" t="s">
        <v>156</v>
      </c>
      <c r="BM129" s="231" t="s">
        <v>662</v>
      </c>
    </row>
    <row r="130" s="13" customFormat="1">
      <c r="A130" s="13"/>
      <c r="B130" s="242"/>
      <c r="C130" s="243"/>
      <c r="D130" s="233" t="s">
        <v>241</v>
      </c>
      <c r="E130" s="244" t="s">
        <v>1</v>
      </c>
      <c r="F130" s="245" t="s">
        <v>663</v>
      </c>
      <c r="G130" s="243"/>
      <c r="H130" s="246">
        <v>18.600000000000001</v>
      </c>
      <c r="I130" s="247"/>
      <c r="J130" s="243"/>
      <c r="K130" s="243"/>
      <c r="L130" s="248"/>
      <c r="M130" s="249"/>
      <c r="N130" s="250"/>
      <c r="O130" s="250"/>
      <c r="P130" s="250"/>
      <c r="Q130" s="250"/>
      <c r="R130" s="250"/>
      <c r="S130" s="250"/>
      <c r="T130" s="25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2" t="s">
        <v>241</v>
      </c>
      <c r="AU130" s="252" t="s">
        <v>86</v>
      </c>
      <c r="AV130" s="13" t="s">
        <v>86</v>
      </c>
      <c r="AW130" s="13" t="s">
        <v>33</v>
      </c>
      <c r="AX130" s="13" t="s">
        <v>84</v>
      </c>
      <c r="AY130" s="252" t="s">
        <v>136</v>
      </c>
    </row>
    <row r="131" s="2" customFormat="1" ht="44.25" customHeight="1">
      <c r="A131" s="38"/>
      <c r="B131" s="39"/>
      <c r="C131" s="219" t="s">
        <v>151</v>
      </c>
      <c r="D131" s="219" t="s">
        <v>139</v>
      </c>
      <c r="E131" s="220" t="s">
        <v>237</v>
      </c>
      <c r="F131" s="221" t="s">
        <v>238</v>
      </c>
      <c r="G131" s="222" t="s">
        <v>234</v>
      </c>
      <c r="H131" s="223">
        <v>9.3000000000000007</v>
      </c>
      <c r="I131" s="224"/>
      <c r="J131" s="225">
        <f>ROUND(I131*H131,2)</f>
        <v>0</v>
      </c>
      <c r="K131" s="226"/>
      <c r="L131" s="44"/>
      <c r="M131" s="227" t="s">
        <v>1</v>
      </c>
      <c r="N131" s="228" t="s">
        <v>41</v>
      </c>
      <c r="O131" s="91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156</v>
      </c>
      <c r="AT131" s="231" t="s">
        <v>139</v>
      </c>
      <c r="AU131" s="231" t="s">
        <v>86</v>
      </c>
      <c r="AY131" s="17" t="s">
        <v>136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84</v>
      </c>
      <c r="BK131" s="232">
        <f>ROUND(I131*H131,2)</f>
        <v>0</v>
      </c>
      <c r="BL131" s="17" t="s">
        <v>156</v>
      </c>
      <c r="BM131" s="231" t="s">
        <v>664</v>
      </c>
    </row>
    <row r="132" s="2" customFormat="1">
      <c r="A132" s="38"/>
      <c r="B132" s="39"/>
      <c r="C132" s="40"/>
      <c r="D132" s="233" t="s">
        <v>145</v>
      </c>
      <c r="E132" s="40"/>
      <c r="F132" s="234" t="s">
        <v>665</v>
      </c>
      <c r="G132" s="40"/>
      <c r="H132" s="40"/>
      <c r="I132" s="235"/>
      <c r="J132" s="40"/>
      <c r="K132" s="40"/>
      <c r="L132" s="44"/>
      <c r="M132" s="236"/>
      <c r="N132" s="237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145</v>
      </c>
      <c r="AU132" s="17" t="s">
        <v>86</v>
      </c>
    </row>
    <row r="133" s="13" customFormat="1">
      <c r="A133" s="13"/>
      <c r="B133" s="242"/>
      <c r="C133" s="243"/>
      <c r="D133" s="233" t="s">
        <v>241</v>
      </c>
      <c r="E133" s="244" t="s">
        <v>1</v>
      </c>
      <c r="F133" s="245" t="s">
        <v>666</v>
      </c>
      <c r="G133" s="243"/>
      <c r="H133" s="246">
        <v>9.3000000000000007</v>
      </c>
      <c r="I133" s="247"/>
      <c r="J133" s="243"/>
      <c r="K133" s="243"/>
      <c r="L133" s="248"/>
      <c r="M133" s="249"/>
      <c r="N133" s="250"/>
      <c r="O133" s="250"/>
      <c r="P133" s="250"/>
      <c r="Q133" s="250"/>
      <c r="R133" s="250"/>
      <c r="S133" s="250"/>
      <c r="T133" s="25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2" t="s">
        <v>241</v>
      </c>
      <c r="AU133" s="252" t="s">
        <v>86</v>
      </c>
      <c r="AV133" s="13" t="s">
        <v>86</v>
      </c>
      <c r="AW133" s="13" t="s">
        <v>33</v>
      </c>
      <c r="AX133" s="13" t="s">
        <v>84</v>
      </c>
      <c r="AY133" s="252" t="s">
        <v>136</v>
      </c>
    </row>
    <row r="134" s="2" customFormat="1" ht="49.05" customHeight="1">
      <c r="A134" s="38"/>
      <c r="B134" s="39"/>
      <c r="C134" s="219" t="s">
        <v>156</v>
      </c>
      <c r="D134" s="219" t="s">
        <v>139</v>
      </c>
      <c r="E134" s="220" t="s">
        <v>251</v>
      </c>
      <c r="F134" s="221" t="s">
        <v>252</v>
      </c>
      <c r="G134" s="222" t="s">
        <v>234</v>
      </c>
      <c r="H134" s="223">
        <v>5.3680000000000003</v>
      </c>
      <c r="I134" s="224"/>
      <c r="J134" s="225">
        <f>ROUND(I134*H134,2)</f>
        <v>0</v>
      </c>
      <c r="K134" s="226"/>
      <c r="L134" s="44"/>
      <c r="M134" s="227" t="s">
        <v>1</v>
      </c>
      <c r="N134" s="228" t="s">
        <v>41</v>
      </c>
      <c r="O134" s="91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156</v>
      </c>
      <c r="AT134" s="231" t="s">
        <v>139</v>
      </c>
      <c r="AU134" s="231" t="s">
        <v>86</v>
      </c>
      <c r="AY134" s="17" t="s">
        <v>136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84</v>
      </c>
      <c r="BK134" s="232">
        <f>ROUND(I134*H134,2)</f>
        <v>0</v>
      </c>
      <c r="BL134" s="17" t="s">
        <v>156</v>
      </c>
      <c r="BM134" s="231" t="s">
        <v>667</v>
      </c>
    </row>
    <row r="135" s="2" customFormat="1">
      <c r="A135" s="38"/>
      <c r="B135" s="39"/>
      <c r="C135" s="40"/>
      <c r="D135" s="233" t="s">
        <v>145</v>
      </c>
      <c r="E135" s="40"/>
      <c r="F135" s="234" t="s">
        <v>668</v>
      </c>
      <c r="G135" s="40"/>
      <c r="H135" s="40"/>
      <c r="I135" s="235"/>
      <c r="J135" s="40"/>
      <c r="K135" s="40"/>
      <c r="L135" s="44"/>
      <c r="M135" s="236"/>
      <c r="N135" s="237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145</v>
      </c>
      <c r="AU135" s="17" t="s">
        <v>86</v>
      </c>
    </row>
    <row r="136" s="2" customFormat="1" ht="62.7" customHeight="1">
      <c r="A136" s="38"/>
      <c r="B136" s="39"/>
      <c r="C136" s="219" t="s">
        <v>135</v>
      </c>
      <c r="D136" s="219" t="s">
        <v>139</v>
      </c>
      <c r="E136" s="220" t="s">
        <v>270</v>
      </c>
      <c r="F136" s="221" t="s">
        <v>271</v>
      </c>
      <c r="G136" s="222" t="s">
        <v>234</v>
      </c>
      <c r="H136" s="223">
        <v>23.968</v>
      </c>
      <c r="I136" s="224"/>
      <c r="J136" s="225">
        <f>ROUND(I136*H136,2)</f>
        <v>0</v>
      </c>
      <c r="K136" s="226"/>
      <c r="L136" s="44"/>
      <c r="M136" s="227" t="s">
        <v>1</v>
      </c>
      <c r="N136" s="228" t="s">
        <v>41</v>
      </c>
      <c r="O136" s="91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156</v>
      </c>
      <c r="AT136" s="231" t="s">
        <v>139</v>
      </c>
      <c r="AU136" s="231" t="s">
        <v>86</v>
      </c>
      <c r="AY136" s="17" t="s">
        <v>136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7" t="s">
        <v>84</v>
      </c>
      <c r="BK136" s="232">
        <f>ROUND(I136*H136,2)</f>
        <v>0</v>
      </c>
      <c r="BL136" s="17" t="s">
        <v>156</v>
      </c>
      <c r="BM136" s="231" t="s">
        <v>669</v>
      </c>
    </row>
    <row r="137" s="13" customFormat="1">
      <c r="A137" s="13"/>
      <c r="B137" s="242"/>
      <c r="C137" s="243"/>
      <c r="D137" s="233" t="s">
        <v>241</v>
      </c>
      <c r="E137" s="244" t="s">
        <v>1</v>
      </c>
      <c r="F137" s="245" t="s">
        <v>670</v>
      </c>
      <c r="G137" s="243"/>
      <c r="H137" s="246">
        <v>23.968</v>
      </c>
      <c r="I137" s="247"/>
      <c r="J137" s="243"/>
      <c r="K137" s="243"/>
      <c r="L137" s="248"/>
      <c r="M137" s="249"/>
      <c r="N137" s="250"/>
      <c r="O137" s="250"/>
      <c r="P137" s="250"/>
      <c r="Q137" s="250"/>
      <c r="R137" s="250"/>
      <c r="S137" s="250"/>
      <c r="T137" s="25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2" t="s">
        <v>241</v>
      </c>
      <c r="AU137" s="252" t="s">
        <v>86</v>
      </c>
      <c r="AV137" s="13" t="s">
        <v>86</v>
      </c>
      <c r="AW137" s="13" t="s">
        <v>33</v>
      </c>
      <c r="AX137" s="13" t="s">
        <v>84</v>
      </c>
      <c r="AY137" s="252" t="s">
        <v>136</v>
      </c>
    </row>
    <row r="138" s="2" customFormat="1" ht="66.75" customHeight="1">
      <c r="A138" s="38"/>
      <c r="B138" s="39"/>
      <c r="C138" s="219" t="s">
        <v>165</v>
      </c>
      <c r="D138" s="219" t="s">
        <v>139</v>
      </c>
      <c r="E138" s="220" t="s">
        <v>274</v>
      </c>
      <c r="F138" s="221" t="s">
        <v>275</v>
      </c>
      <c r="G138" s="222" t="s">
        <v>234</v>
      </c>
      <c r="H138" s="223">
        <v>119.84</v>
      </c>
      <c r="I138" s="224"/>
      <c r="J138" s="225">
        <f>ROUND(I138*H138,2)</f>
        <v>0</v>
      </c>
      <c r="K138" s="226"/>
      <c r="L138" s="44"/>
      <c r="M138" s="227" t="s">
        <v>1</v>
      </c>
      <c r="N138" s="228" t="s">
        <v>41</v>
      </c>
      <c r="O138" s="91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1" t="s">
        <v>156</v>
      </c>
      <c r="AT138" s="231" t="s">
        <v>139</v>
      </c>
      <c r="AU138" s="231" t="s">
        <v>86</v>
      </c>
      <c r="AY138" s="17" t="s">
        <v>136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7" t="s">
        <v>84</v>
      </c>
      <c r="BK138" s="232">
        <f>ROUND(I138*H138,2)</f>
        <v>0</v>
      </c>
      <c r="BL138" s="17" t="s">
        <v>156</v>
      </c>
      <c r="BM138" s="231" t="s">
        <v>671</v>
      </c>
    </row>
    <row r="139" s="13" customFormat="1">
      <c r="A139" s="13"/>
      <c r="B139" s="242"/>
      <c r="C139" s="243"/>
      <c r="D139" s="233" t="s">
        <v>241</v>
      </c>
      <c r="E139" s="244" t="s">
        <v>1</v>
      </c>
      <c r="F139" s="245" t="s">
        <v>672</v>
      </c>
      <c r="G139" s="243"/>
      <c r="H139" s="246">
        <v>119.84</v>
      </c>
      <c r="I139" s="247"/>
      <c r="J139" s="243"/>
      <c r="K139" s="243"/>
      <c r="L139" s="248"/>
      <c r="M139" s="249"/>
      <c r="N139" s="250"/>
      <c r="O139" s="250"/>
      <c r="P139" s="250"/>
      <c r="Q139" s="250"/>
      <c r="R139" s="250"/>
      <c r="S139" s="250"/>
      <c r="T139" s="25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2" t="s">
        <v>241</v>
      </c>
      <c r="AU139" s="252" t="s">
        <v>86</v>
      </c>
      <c r="AV139" s="13" t="s">
        <v>86</v>
      </c>
      <c r="AW139" s="13" t="s">
        <v>33</v>
      </c>
      <c r="AX139" s="13" t="s">
        <v>84</v>
      </c>
      <c r="AY139" s="252" t="s">
        <v>136</v>
      </c>
    </row>
    <row r="140" s="2" customFormat="1" ht="44.25" customHeight="1">
      <c r="A140" s="38"/>
      <c r="B140" s="39"/>
      <c r="C140" s="219" t="s">
        <v>170</v>
      </c>
      <c r="D140" s="219" t="s">
        <v>139</v>
      </c>
      <c r="E140" s="220" t="s">
        <v>279</v>
      </c>
      <c r="F140" s="221" t="s">
        <v>673</v>
      </c>
      <c r="G140" s="222" t="s">
        <v>281</v>
      </c>
      <c r="H140" s="223">
        <v>29.335999999999999</v>
      </c>
      <c r="I140" s="224"/>
      <c r="J140" s="225">
        <f>ROUND(I140*H140,2)</f>
        <v>0</v>
      </c>
      <c r="K140" s="226"/>
      <c r="L140" s="44"/>
      <c r="M140" s="227" t="s">
        <v>1</v>
      </c>
      <c r="N140" s="228" t="s">
        <v>41</v>
      </c>
      <c r="O140" s="91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156</v>
      </c>
      <c r="AT140" s="231" t="s">
        <v>139</v>
      </c>
      <c r="AU140" s="231" t="s">
        <v>86</v>
      </c>
      <c r="AY140" s="17" t="s">
        <v>136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7" t="s">
        <v>84</v>
      </c>
      <c r="BK140" s="232">
        <f>ROUND(I140*H140,2)</f>
        <v>0</v>
      </c>
      <c r="BL140" s="17" t="s">
        <v>156</v>
      </c>
      <c r="BM140" s="231" t="s">
        <v>674</v>
      </c>
    </row>
    <row r="141" s="2" customFormat="1">
      <c r="A141" s="38"/>
      <c r="B141" s="39"/>
      <c r="C141" s="40"/>
      <c r="D141" s="233" t="s">
        <v>145</v>
      </c>
      <c r="E141" s="40"/>
      <c r="F141" s="234" t="s">
        <v>675</v>
      </c>
      <c r="G141" s="40"/>
      <c r="H141" s="40"/>
      <c r="I141" s="235"/>
      <c r="J141" s="40"/>
      <c r="K141" s="40"/>
      <c r="L141" s="44"/>
      <c r="M141" s="236"/>
      <c r="N141" s="237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145</v>
      </c>
      <c r="AU141" s="17" t="s">
        <v>86</v>
      </c>
    </row>
    <row r="142" s="13" customFormat="1">
      <c r="A142" s="13"/>
      <c r="B142" s="242"/>
      <c r="C142" s="243"/>
      <c r="D142" s="233" t="s">
        <v>241</v>
      </c>
      <c r="E142" s="244" t="s">
        <v>1</v>
      </c>
      <c r="F142" s="245" t="s">
        <v>676</v>
      </c>
      <c r="G142" s="243"/>
      <c r="H142" s="246">
        <v>29.335999999999999</v>
      </c>
      <c r="I142" s="247"/>
      <c r="J142" s="243"/>
      <c r="K142" s="243"/>
      <c r="L142" s="248"/>
      <c r="M142" s="249"/>
      <c r="N142" s="250"/>
      <c r="O142" s="250"/>
      <c r="P142" s="250"/>
      <c r="Q142" s="250"/>
      <c r="R142" s="250"/>
      <c r="S142" s="250"/>
      <c r="T142" s="25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2" t="s">
        <v>241</v>
      </c>
      <c r="AU142" s="252" t="s">
        <v>86</v>
      </c>
      <c r="AV142" s="13" t="s">
        <v>86</v>
      </c>
      <c r="AW142" s="13" t="s">
        <v>33</v>
      </c>
      <c r="AX142" s="13" t="s">
        <v>84</v>
      </c>
      <c r="AY142" s="252" t="s">
        <v>136</v>
      </c>
    </row>
    <row r="143" s="2" customFormat="1" ht="37.8" customHeight="1">
      <c r="A143" s="38"/>
      <c r="B143" s="39"/>
      <c r="C143" s="219" t="s">
        <v>175</v>
      </c>
      <c r="D143" s="219" t="s">
        <v>139</v>
      </c>
      <c r="E143" s="220" t="s">
        <v>286</v>
      </c>
      <c r="F143" s="221" t="s">
        <v>287</v>
      </c>
      <c r="G143" s="222" t="s">
        <v>234</v>
      </c>
      <c r="H143" s="223">
        <v>29.917999999999999</v>
      </c>
      <c r="I143" s="224"/>
      <c r="J143" s="225">
        <f>ROUND(I143*H143,2)</f>
        <v>0</v>
      </c>
      <c r="K143" s="226"/>
      <c r="L143" s="44"/>
      <c r="M143" s="227" t="s">
        <v>1</v>
      </c>
      <c r="N143" s="228" t="s">
        <v>41</v>
      </c>
      <c r="O143" s="91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1" t="s">
        <v>156</v>
      </c>
      <c r="AT143" s="231" t="s">
        <v>139</v>
      </c>
      <c r="AU143" s="231" t="s">
        <v>86</v>
      </c>
      <c r="AY143" s="17" t="s">
        <v>136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7" t="s">
        <v>84</v>
      </c>
      <c r="BK143" s="232">
        <f>ROUND(I143*H143,2)</f>
        <v>0</v>
      </c>
      <c r="BL143" s="17" t="s">
        <v>156</v>
      </c>
      <c r="BM143" s="231" t="s">
        <v>677</v>
      </c>
    </row>
    <row r="144" s="2" customFormat="1" ht="44.25" customHeight="1">
      <c r="A144" s="38"/>
      <c r="B144" s="39"/>
      <c r="C144" s="219" t="s">
        <v>180</v>
      </c>
      <c r="D144" s="219" t="s">
        <v>139</v>
      </c>
      <c r="E144" s="220" t="s">
        <v>290</v>
      </c>
      <c r="F144" s="221" t="s">
        <v>678</v>
      </c>
      <c r="G144" s="222" t="s">
        <v>234</v>
      </c>
      <c r="H144" s="223">
        <v>5.3680000000000003</v>
      </c>
      <c r="I144" s="224"/>
      <c r="J144" s="225">
        <f>ROUND(I144*H144,2)</f>
        <v>0</v>
      </c>
      <c r="K144" s="226"/>
      <c r="L144" s="44"/>
      <c r="M144" s="227" t="s">
        <v>1</v>
      </c>
      <c r="N144" s="228" t="s">
        <v>41</v>
      </c>
      <c r="O144" s="91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1" t="s">
        <v>156</v>
      </c>
      <c r="AT144" s="231" t="s">
        <v>139</v>
      </c>
      <c r="AU144" s="231" t="s">
        <v>86</v>
      </c>
      <c r="AY144" s="17" t="s">
        <v>136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7" t="s">
        <v>84</v>
      </c>
      <c r="BK144" s="232">
        <f>ROUND(I144*H144,2)</f>
        <v>0</v>
      </c>
      <c r="BL144" s="17" t="s">
        <v>156</v>
      </c>
      <c r="BM144" s="231" t="s">
        <v>679</v>
      </c>
    </row>
    <row r="145" s="2" customFormat="1">
      <c r="A145" s="38"/>
      <c r="B145" s="39"/>
      <c r="C145" s="40"/>
      <c r="D145" s="233" t="s">
        <v>145</v>
      </c>
      <c r="E145" s="40"/>
      <c r="F145" s="234" t="s">
        <v>680</v>
      </c>
      <c r="G145" s="40"/>
      <c r="H145" s="40"/>
      <c r="I145" s="235"/>
      <c r="J145" s="40"/>
      <c r="K145" s="40"/>
      <c r="L145" s="44"/>
      <c r="M145" s="236"/>
      <c r="N145" s="237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145</v>
      </c>
      <c r="AU145" s="17" t="s">
        <v>86</v>
      </c>
    </row>
    <row r="146" s="2" customFormat="1" ht="16.5" customHeight="1">
      <c r="A146" s="38"/>
      <c r="B146" s="39"/>
      <c r="C146" s="253" t="s">
        <v>187</v>
      </c>
      <c r="D146" s="253" t="s">
        <v>295</v>
      </c>
      <c r="E146" s="254" t="s">
        <v>296</v>
      </c>
      <c r="F146" s="255" t="s">
        <v>297</v>
      </c>
      <c r="G146" s="256" t="s">
        <v>281</v>
      </c>
      <c r="H146" s="257">
        <v>10.736000000000001</v>
      </c>
      <c r="I146" s="258"/>
      <c r="J146" s="259">
        <f>ROUND(I146*H146,2)</f>
        <v>0</v>
      </c>
      <c r="K146" s="260"/>
      <c r="L146" s="261"/>
      <c r="M146" s="262" t="s">
        <v>1</v>
      </c>
      <c r="N146" s="263" t="s">
        <v>41</v>
      </c>
      <c r="O146" s="91"/>
      <c r="P146" s="229">
        <f>O146*H146</f>
        <v>0</v>
      </c>
      <c r="Q146" s="229">
        <v>1</v>
      </c>
      <c r="R146" s="229">
        <f>Q146*H146</f>
        <v>10.736000000000001</v>
      </c>
      <c r="S146" s="229">
        <v>0</v>
      </c>
      <c r="T146" s="23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175</v>
      </c>
      <c r="AT146" s="231" t="s">
        <v>295</v>
      </c>
      <c r="AU146" s="231" t="s">
        <v>86</v>
      </c>
      <c r="AY146" s="17" t="s">
        <v>136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84</v>
      </c>
      <c r="BK146" s="232">
        <f>ROUND(I146*H146,2)</f>
        <v>0</v>
      </c>
      <c r="BL146" s="17" t="s">
        <v>156</v>
      </c>
      <c r="BM146" s="231" t="s">
        <v>681</v>
      </c>
    </row>
    <row r="147" s="13" customFormat="1">
      <c r="A147" s="13"/>
      <c r="B147" s="242"/>
      <c r="C147" s="243"/>
      <c r="D147" s="233" t="s">
        <v>241</v>
      </c>
      <c r="E147" s="244" t="s">
        <v>1</v>
      </c>
      <c r="F147" s="245" t="s">
        <v>682</v>
      </c>
      <c r="G147" s="243"/>
      <c r="H147" s="246">
        <v>10.736000000000001</v>
      </c>
      <c r="I147" s="247"/>
      <c r="J147" s="243"/>
      <c r="K147" s="243"/>
      <c r="L147" s="248"/>
      <c r="M147" s="249"/>
      <c r="N147" s="250"/>
      <c r="O147" s="250"/>
      <c r="P147" s="250"/>
      <c r="Q147" s="250"/>
      <c r="R147" s="250"/>
      <c r="S147" s="250"/>
      <c r="T147" s="25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2" t="s">
        <v>241</v>
      </c>
      <c r="AU147" s="252" t="s">
        <v>86</v>
      </c>
      <c r="AV147" s="13" t="s">
        <v>86</v>
      </c>
      <c r="AW147" s="13" t="s">
        <v>33</v>
      </c>
      <c r="AX147" s="13" t="s">
        <v>84</v>
      </c>
      <c r="AY147" s="252" t="s">
        <v>136</v>
      </c>
    </row>
    <row r="148" s="2" customFormat="1" ht="37.8" customHeight="1">
      <c r="A148" s="38"/>
      <c r="B148" s="39"/>
      <c r="C148" s="219" t="s">
        <v>192</v>
      </c>
      <c r="D148" s="219" t="s">
        <v>139</v>
      </c>
      <c r="E148" s="220" t="s">
        <v>340</v>
      </c>
      <c r="F148" s="221" t="s">
        <v>341</v>
      </c>
      <c r="G148" s="222" t="s">
        <v>214</v>
      </c>
      <c r="H148" s="223">
        <v>62</v>
      </c>
      <c r="I148" s="224"/>
      <c r="J148" s="225">
        <f>ROUND(I148*H148,2)</f>
        <v>0</v>
      </c>
      <c r="K148" s="226"/>
      <c r="L148" s="44"/>
      <c r="M148" s="227" t="s">
        <v>1</v>
      </c>
      <c r="N148" s="228" t="s">
        <v>41</v>
      </c>
      <c r="O148" s="91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1" t="s">
        <v>156</v>
      </c>
      <c r="AT148" s="231" t="s">
        <v>139</v>
      </c>
      <c r="AU148" s="231" t="s">
        <v>86</v>
      </c>
      <c r="AY148" s="17" t="s">
        <v>136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7" t="s">
        <v>84</v>
      </c>
      <c r="BK148" s="232">
        <f>ROUND(I148*H148,2)</f>
        <v>0</v>
      </c>
      <c r="BL148" s="17" t="s">
        <v>156</v>
      </c>
      <c r="BM148" s="231" t="s">
        <v>683</v>
      </c>
    </row>
    <row r="149" s="2" customFormat="1">
      <c r="A149" s="38"/>
      <c r="B149" s="39"/>
      <c r="C149" s="40"/>
      <c r="D149" s="233" t="s">
        <v>145</v>
      </c>
      <c r="E149" s="40"/>
      <c r="F149" s="234" t="s">
        <v>684</v>
      </c>
      <c r="G149" s="40"/>
      <c r="H149" s="40"/>
      <c r="I149" s="235"/>
      <c r="J149" s="40"/>
      <c r="K149" s="40"/>
      <c r="L149" s="44"/>
      <c r="M149" s="236"/>
      <c r="N149" s="237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145</v>
      </c>
      <c r="AU149" s="17" t="s">
        <v>86</v>
      </c>
    </row>
    <row r="150" s="2" customFormat="1" ht="37.8" customHeight="1">
      <c r="A150" s="38"/>
      <c r="B150" s="39"/>
      <c r="C150" s="219" t="s">
        <v>260</v>
      </c>
      <c r="D150" s="219" t="s">
        <v>139</v>
      </c>
      <c r="E150" s="220" t="s">
        <v>351</v>
      </c>
      <c r="F150" s="221" t="s">
        <v>352</v>
      </c>
      <c r="G150" s="222" t="s">
        <v>214</v>
      </c>
      <c r="H150" s="223">
        <v>62</v>
      </c>
      <c r="I150" s="224"/>
      <c r="J150" s="225">
        <f>ROUND(I150*H150,2)</f>
        <v>0</v>
      </c>
      <c r="K150" s="226"/>
      <c r="L150" s="44"/>
      <c r="M150" s="227" t="s">
        <v>1</v>
      </c>
      <c r="N150" s="228" t="s">
        <v>41</v>
      </c>
      <c r="O150" s="91"/>
      <c r="P150" s="229">
        <f>O150*H150</f>
        <v>0</v>
      </c>
      <c r="Q150" s="229">
        <v>0</v>
      </c>
      <c r="R150" s="229">
        <f>Q150*H150</f>
        <v>0</v>
      </c>
      <c r="S150" s="229">
        <v>0</v>
      </c>
      <c r="T150" s="23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1" t="s">
        <v>156</v>
      </c>
      <c r="AT150" s="231" t="s">
        <v>139</v>
      </c>
      <c r="AU150" s="231" t="s">
        <v>86</v>
      </c>
      <c r="AY150" s="17" t="s">
        <v>136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7" t="s">
        <v>84</v>
      </c>
      <c r="BK150" s="232">
        <f>ROUND(I150*H150,2)</f>
        <v>0</v>
      </c>
      <c r="BL150" s="17" t="s">
        <v>156</v>
      </c>
      <c r="BM150" s="231" t="s">
        <v>685</v>
      </c>
    </row>
    <row r="151" s="2" customFormat="1" ht="16.5" customHeight="1">
      <c r="A151" s="38"/>
      <c r="B151" s="39"/>
      <c r="C151" s="253" t="s">
        <v>264</v>
      </c>
      <c r="D151" s="253" t="s">
        <v>295</v>
      </c>
      <c r="E151" s="254" t="s">
        <v>355</v>
      </c>
      <c r="F151" s="255" t="s">
        <v>356</v>
      </c>
      <c r="G151" s="256" t="s">
        <v>357</v>
      </c>
      <c r="H151" s="257">
        <v>1.24</v>
      </c>
      <c r="I151" s="258"/>
      <c r="J151" s="259">
        <f>ROUND(I151*H151,2)</f>
        <v>0</v>
      </c>
      <c r="K151" s="260"/>
      <c r="L151" s="261"/>
      <c r="M151" s="262" t="s">
        <v>1</v>
      </c>
      <c r="N151" s="263" t="s">
        <v>41</v>
      </c>
      <c r="O151" s="91"/>
      <c r="P151" s="229">
        <f>O151*H151</f>
        <v>0</v>
      </c>
      <c r="Q151" s="229">
        <v>0.001</v>
      </c>
      <c r="R151" s="229">
        <f>Q151*H151</f>
        <v>0.00124</v>
      </c>
      <c r="S151" s="229">
        <v>0</v>
      </c>
      <c r="T151" s="23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1" t="s">
        <v>175</v>
      </c>
      <c r="AT151" s="231" t="s">
        <v>295</v>
      </c>
      <c r="AU151" s="231" t="s">
        <v>86</v>
      </c>
      <c r="AY151" s="17" t="s">
        <v>136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7" t="s">
        <v>84</v>
      </c>
      <c r="BK151" s="232">
        <f>ROUND(I151*H151,2)</f>
        <v>0</v>
      </c>
      <c r="BL151" s="17" t="s">
        <v>156</v>
      </c>
      <c r="BM151" s="231" t="s">
        <v>686</v>
      </c>
    </row>
    <row r="152" s="13" customFormat="1">
      <c r="A152" s="13"/>
      <c r="B152" s="242"/>
      <c r="C152" s="243"/>
      <c r="D152" s="233" t="s">
        <v>241</v>
      </c>
      <c r="E152" s="243"/>
      <c r="F152" s="245" t="s">
        <v>687</v>
      </c>
      <c r="G152" s="243"/>
      <c r="H152" s="246">
        <v>1.24</v>
      </c>
      <c r="I152" s="247"/>
      <c r="J152" s="243"/>
      <c r="K152" s="243"/>
      <c r="L152" s="248"/>
      <c r="M152" s="249"/>
      <c r="N152" s="250"/>
      <c r="O152" s="250"/>
      <c r="P152" s="250"/>
      <c r="Q152" s="250"/>
      <c r="R152" s="250"/>
      <c r="S152" s="250"/>
      <c r="T152" s="25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2" t="s">
        <v>241</v>
      </c>
      <c r="AU152" s="252" t="s">
        <v>86</v>
      </c>
      <c r="AV152" s="13" t="s">
        <v>86</v>
      </c>
      <c r="AW152" s="13" t="s">
        <v>4</v>
      </c>
      <c r="AX152" s="13" t="s">
        <v>84</v>
      </c>
      <c r="AY152" s="252" t="s">
        <v>136</v>
      </c>
    </row>
    <row r="153" s="2" customFormat="1" ht="24.15" customHeight="1">
      <c r="A153" s="38"/>
      <c r="B153" s="39"/>
      <c r="C153" s="219" t="s">
        <v>269</v>
      </c>
      <c r="D153" s="219" t="s">
        <v>139</v>
      </c>
      <c r="E153" s="220" t="s">
        <v>392</v>
      </c>
      <c r="F153" s="221" t="s">
        <v>393</v>
      </c>
      <c r="G153" s="222" t="s">
        <v>214</v>
      </c>
      <c r="H153" s="223">
        <v>62</v>
      </c>
      <c r="I153" s="224"/>
      <c r="J153" s="225">
        <f>ROUND(I153*H153,2)</f>
        <v>0</v>
      </c>
      <c r="K153" s="226"/>
      <c r="L153" s="44"/>
      <c r="M153" s="227" t="s">
        <v>1</v>
      </c>
      <c r="N153" s="228" t="s">
        <v>41</v>
      </c>
      <c r="O153" s="91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1" t="s">
        <v>156</v>
      </c>
      <c r="AT153" s="231" t="s">
        <v>139</v>
      </c>
      <c r="AU153" s="231" t="s">
        <v>86</v>
      </c>
      <c r="AY153" s="17" t="s">
        <v>136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7" t="s">
        <v>84</v>
      </c>
      <c r="BK153" s="232">
        <f>ROUND(I153*H153,2)</f>
        <v>0</v>
      </c>
      <c r="BL153" s="17" t="s">
        <v>156</v>
      </c>
      <c r="BM153" s="231" t="s">
        <v>688</v>
      </c>
    </row>
    <row r="154" s="12" customFormat="1" ht="22.8" customHeight="1">
      <c r="A154" s="12"/>
      <c r="B154" s="203"/>
      <c r="C154" s="204"/>
      <c r="D154" s="205" t="s">
        <v>75</v>
      </c>
      <c r="E154" s="217" t="s">
        <v>86</v>
      </c>
      <c r="F154" s="217" t="s">
        <v>395</v>
      </c>
      <c r="G154" s="204"/>
      <c r="H154" s="204"/>
      <c r="I154" s="207"/>
      <c r="J154" s="218">
        <f>BK154</f>
        <v>0</v>
      </c>
      <c r="K154" s="204"/>
      <c r="L154" s="209"/>
      <c r="M154" s="210"/>
      <c r="N154" s="211"/>
      <c r="O154" s="211"/>
      <c r="P154" s="212">
        <f>SUM(P155:P171)</f>
        <v>0</v>
      </c>
      <c r="Q154" s="211"/>
      <c r="R154" s="212">
        <f>SUM(R155:R171)</f>
        <v>0.27102243999999998</v>
      </c>
      <c r="S154" s="211"/>
      <c r="T154" s="213">
        <f>SUM(T155:T171)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4" t="s">
        <v>84</v>
      </c>
      <c r="AT154" s="215" t="s">
        <v>75</v>
      </c>
      <c r="AU154" s="215" t="s">
        <v>84</v>
      </c>
      <c r="AY154" s="214" t="s">
        <v>136</v>
      </c>
      <c r="BK154" s="216">
        <f>SUM(BK155:BK171)</f>
        <v>0</v>
      </c>
    </row>
    <row r="155" s="2" customFormat="1" ht="33" customHeight="1">
      <c r="A155" s="38"/>
      <c r="B155" s="39"/>
      <c r="C155" s="219" t="s">
        <v>8</v>
      </c>
      <c r="D155" s="219" t="s">
        <v>139</v>
      </c>
      <c r="E155" s="220" t="s">
        <v>397</v>
      </c>
      <c r="F155" s="221" t="s">
        <v>398</v>
      </c>
      <c r="G155" s="222" t="s">
        <v>234</v>
      </c>
      <c r="H155" s="223">
        <v>0.13800000000000001</v>
      </c>
      <c r="I155" s="224"/>
      <c r="J155" s="225">
        <f>ROUND(I155*H155,2)</f>
        <v>0</v>
      </c>
      <c r="K155" s="226"/>
      <c r="L155" s="44"/>
      <c r="M155" s="227" t="s">
        <v>1</v>
      </c>
      <c r="N155" s="228" t="s">
        <v>41</v>
      </c>
      <c r="O155" s="91"/>
      <c r="P155" s="229">
        <f>O155*H155</f>
        <v>0</v>
      </c>
      <c r="Q155" s="229">
        <v>0</v>
      </c>
      <c r="R155" s="229">
        <f>Q155*H155</f>
        <v>0</v>
      </c>
      <c r="S155" s="229">
        <v>0</v>
      </c>
      <c r="T155" s="23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1" t="s">
        <v>156</v>
      </c>
      <c r="AT155" s="231" t="s">
        <v>139</v>
      </c>
      <c r="AU155" s="231" t="s">
        <v>86</v>
      </c>
      <c r="AY155" s="17" t="s">
        <v>136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7" t="s">
        <v>84</v>
      </c>
      <c r="BK155" s="232">
        <f>ROUND(I155*H155,2)</f>
        <v>0</v>
      </c>
      <c r="BL155" s="17" t="s">
        <v>156</v>
      </c>
      <c r="BM155" s="231" t="s">
        <v>689</v>
      </c>
    </row>
    <row r="156" s="2" customFormat="1" ht="24.15" customHeight="1">
      <c r="A156" s="38"/>
      <c r="B156" s="39"/>
      <c r="C156" s="219" t="s">
        <v>278</v>
      </c>
      <c r="D156" s="219" t="s">
        <v>139</v>
      </c>
      <c r="E156" s="220" t="s">
        <v>401</v>
      </c>
      <c r="F156" s="221" t="s">
        <v>402</v>
      </c>
      <c r="G156" s="222" t="s">
        <v>234</v>
      </c>
      <c r="H156" s="223">
        <v>0.13800000000000001</v>
      </c>
      <c r="I156" s="224"/>
      <c r="J156" s="225">
        <f>ROUND(I156*H156,2)</f>
        <v>0</v>
      </c>
      <c r="K156" s="226"/>
      <c r="L156" s="44"/>
      <c r="M156" s="227" t="s">
        <v>1</v>
      </c>
      <c r="N156" s="228" t="s">
        <v>41</v>
      </c>
      <c r="O156" s="91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1" t="s">
        <v>156</v>
      </c>
      <c r="AT156" s="231" t="s">
        <v>139</v>
      </c>
      <c r="AU156" s="231" t="s">
        <v>86</v>
      </c>
      <c r="AY156" s="17" t="s">
        <v>136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7" t="s">
        <v>84</v>
      </c>
      <c r="BK156" s="232">
        <f>ROUND(I156*H156,2)</f>
        <v>0</v>
      </c>
      <c r="BL156" s="17" t="s">
        <v>156</v>
      </c>
      <c r="BM156" s="231" t="s">
        <v>690</v>
      </c>
    </row>
    <row r="157" s="2" customFormat="1">
      <c r="A157" s="38"/>
      <c r="B157" s="39"/>
      <c r="C157" s="40"/>
      <c r="D157" s="233" t="s">
        <v>145</v>
      </c>
      <c r="E157" s="40"/>
      <c r="F157" s="234" t="s">
        <v>691</v>
      </c>
      <c r="G157" s="40"/>
      <c r="H157" s="40"/>
      <c r="I157" s="235"/>
      <c r="J157" s="40"/>
      <c r="K157" s="40"/>
      <c r="L157" s="44"/>
      <c r="M157" s="236"/>
      <c r="N157" s="237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145</v>
      </c>
      <c r="AU157" s="17" t="s">
        <v>86</v>
      </c>
    </row>
    <row r="158" s="2" customFormat="1" ht="24.15" customHeight="1">
      <c r="A158" s="38"/>
      <c r="B158" s="39"/>
      <c r="C158" s="219" t="s">
        <v>285</v>
      </c>
      <c r="D158" s="219" t="s">
        <v>139</v>
      </c>
      <c r="E158" s="220" t="s">
        <v>406</v>
      </c>
      <c r="F158" s="221" t="s">
        <v>407</v>
      </c>
      <c r="G158" s="222" t="s">
        <v>214</v>
      </c>
      <c r="H158" s="223">
        <v>0.81000000000000005</v>
      </c>
      <c r="I158" s="224"/>
      <c r="J158" s="225">
        <f>ROUND(I158*H158,2)</f>
        <v>0</v>
      </c>
      <c r="K158" s="226"/>
      <c r="L158" s="44"/>
      <c r="M158" s="227" t="s">
        <v>1</v>
      </c>
      <c r="N158" s="228" t="s">
        <v>41</v>
      </c>
      <c r="O158" s="91"/>
      <c r="P158" s="229">
        <f>O158*H158</f>
        <v>0</v>
      </c>
      <c r="Q158" s="229">
        <v>0.035099999999999999</v>
      </c>
      <c r="R158" s="229">
        <f>Q158*H158</f>
        <v>0.028431000000000001</v>
      </c>
      <c r="S158" s="229">
        <v>0</v>
      </c>
      <c r="T158" s="23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1" t="s">
        <v>156</v>
      </c>
      <c r="AT158" s="231" t="s">
        <v>139</v>
      </c>
      <c r="AU158" s="231" t="s">
        <v>86</v>
      </c>
      <c r="AY158" s="17" t="s">
        <v>136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7" t="s">
        <v>84</v>
      </c>
      <c r="BK158" s="232">
        <f>ROUND(I158*H158,2)</f>
        <v>0</v>
      </c>
      <c r="BL158" s="17" t="s">
        <v>156</v>
      </c>
      <c r="BM158" s="231" t="s">
        <v>692</v>
      </c>
    </row>
    <row r="159" s="13" customFormat="1">
      <c r="A159" s="13"/>
      <c r="B159" s="242"/>
      <c r="C159" s="243"/>
      <c r="D159" s="233" t="s">
        <v>241</v>
      </c>
      <c r="E159" s="244" t="s">
        <v>1</v>
      </c>
      <c r="F159" s="245" t="s">
        <v>409</v>
      </c>
      <c r="G159" s="243"/>
      <c r="H159" s="246">
        <v>4.5999999999999996</v>
      </c>
      <c r="I159" s="247"/>
      <c r="J159" s="243"/>
      <c r="K159" s="243"/>
      <c r="L159" s="248"/>
      <c r="M159" s="249"/>
      <c r="N159" s="250"/>
      <c r="O159" s="250"/>
      <c r="P159" s="250"/>
      <c r="Q159" s="250"/>
      <c r="R159" s="250"/>
      <c r="S159" s="250"/>
      <c r="T159" s="25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2" t="s">
        <v>241</v>
      </c>
      <c r="AU159" s="252" t="s">
        <v>86</v>
      </c>
      <c r="AV159" s="13" t="s">
        <v>86</v>
      </c>
      <c r="AW159" s="13" t="s">
        <v>33</v>
      </c>
      <c r="AX159" s="13" t="s">
        <v>76</v>
      </c>
      <c r="AY159" s="252" t="s">
        <v>136</v>
      </c>
    </row>
    <row r="160" s="13" customFormat="1">
      <c r="A160" s="13"/>
      <c r="B160" s="242"/>
      <c r="C160" s="243"/>
      <c r="D160" s="233" t="s">
        <v>241</v>
      </c>
      <c r="E160" s="244" t="s">
        <v>1</v>
      </c>
      <c r="F160" s="245" t="s">
        <v>410</v>
      </c>
      <c r="G160" s="243"/>
      <c r="H160" s="246">
        <v>0.80000000000000004</v>
      </c>
      <c r="I160" s="247"/>
      <c r="J160" s="243"/>
      <c r="K160" s="243"/>
      <c r="L160" s="248"/>
      <c r="M160" s="249"/>
      <c r="N160" s="250"/>
      <c r="O160" s="250"/>
      <c r="P160" s="250"/>
      <c r="Q160" s="250"/>
      <c r="R160" s="250"/>
      <c r="S160" s="250"/>
      <c r="T160" s="25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2" t="s">
        <v>241</v>
      </c>
      <c r="AU160" s="252" t="s">
        <v>86</v>
      </c>
      <c r="AV160" s="13" t="s">
        <v>86</v>
      </c>
      <c r="AW160" s="13" t="s">
        <v>33</v>
      </c>
      <c r="AX160" s="13" t="s">
        <v>76</v>
      </c>
      <c r="AY160" s="252" t="s">
        <v>136</v>
      </c>
    </row>
    <row r="161" s="14" customFormat="1">
      <c r="A161" s="14"/>
      <c r="B161" s="264"/>
      <c r="C161" s="265"/>
      <c r="D161" s="233" t="s">
        <v>241</v>
      </c>
      <c r="E161" s="266" t="s">
        <v>1</v>
      </c>
      <c r="F161" s="267" t="s">
        <v>411</v>
      </c>
      <c r="G161" s="265"/>
      <c r="H161" s="268">
        <v>5.3999999999999995</v>
      </c>
      <c r="I161" s="269"/>
      <c r="J161" s="265"/>
      <c r="K161" s="265"/>
      <c r="L161" s="270"/>
      <c r="M161" s="271"/>
      <c r="N161" s="272"/>
      <c r="O161" s="272"/>
      <c r="P161" s="272"/>
      <c r="Q161" s="272"/>
      <c r="R161" s="272"/>
      <c r="S161" s="272"/>
      <c r="T161" s="27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74" t="s">
        <v>241</v>
      </c>
      <c r="AU161" s="274" t="s">
        <v>86</v>
      </c>
      <c r="AV161" s="14" t="s">
        <v>151</v>
      </c>
      <c r="AW161" s="14" t="s">
        <v>33</v>
      </c>
      <c r="AX161" s="14" t="s">
        <v>76</v>
      </c>
      <c r="AY161" s="274" t="s">
        <v>136</v>
      </c>
    </row>
    <row r="162" s="13" customFormat="1">
      <c r="A162" s="13"/>
      <c r="B162" s="242"/>
      <c r="C162" s="243"/>
      <c r="D162" s="233" t="s">
        <v>241</v>
      </c>
      <c r="E162" s="244" t="s">
        <v>1</v>
      </c>
      <c r="F162" s="245" t="s">
        <v>693</v>
      </c>
      <c r="G162" s="243"/>
      <c r="H162" s="246">
        <v>0.81000000000000005</v>
      </c>
      <c r="I162" s="247"/>
      <c r="J162" s="243"/>
      <c r="K162" s="243"/>
      <c r="L162" s="248"/>
      <c r="M162" s="249"/>
      <c r="N162" s="250"/>
      <c r="O162" s="250"/>
      <c r="P162" s="250"/>
      <c r="Q162" s="250"/>
      <c r="R162" s="250"/>
      <c r="S162" s="250"/>
      <c r="T162" s="25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2" t="s">
        <v>241</v>
      </c>
      <c r="AU162" s="252" t="s">
        <v>86</v>
      </c>
      <c r="AV162" s="13" t="s">
        <v>86</v>
      </c>
      <c r="AW162" s="13" t="s">
        <v>33</v>
      </c>
      <c r="AX162" s="13" t="s">
        <v>84</v>
      </c>
      <c r="AY162" s="252" t="s">
        <v>136</v>
      </c>
    </row>
    <row r="163" s="2" customFormat="1" ht="33" customHeight="1">
      <c r="A163" s="38"/>
      <c r="B163" s="39"/>
      <c r="C163" s="219" t="s">
        <v>289</v>
      </c>
      <c r="D163" s="219" t="s">
        <v>139</v>
      </c>
      <c r="E163" s="220" t="s">
        <v>414</v>
      </c>
      <c r="F163" s="221" t="s">
        <v>398</v>
      </c>
      <c r="G163" s="222" t="s">
        <v>234</v>
      </c>
      <c r="H163" s="223">
        <v>0.094</v>
      </c>
      <c r="I163" s="224"/>
      <c r="J163" s="225">
        <f>ROUND(I163*H163,2)</f>
        <v>0</v>
      </c>
      <c r="K163" s="226"/>
      <c r="L163" s="44"/>
      <c r="M163" s="227" t="s">
        <v>1</v>
      </c>
      <c r="N163" s="228" t="s">
        <v>41</v>
      </c>
      <c r="O163" s="91"/>
      <c r="P163" s="229">
        <f>O163*H163</f>
        <v>0</v>
      </c>
      <c r="Q163" s="229">
        <v>0</v>
      </c>
      <c r="R163" s="229">
        <f>Q163*H163</f>
        <v>0</v>
      </c>
      <c r="S163" s="229">
        <v>0</v>
      </c>
      <c r="T163" s="23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1" t="s">
        <v>156</v>
      </c>
      <c r="AT163" s="231" t="s">
        <v>139</v>
      </c>
      <c r="AU163" s="231" t="s">
        <v>86</v>
      </c>
      <c r="AY163" s="17" t="s">
        <v>136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7" t="s">
        <v>84</v>
      </c>
      <c r="BK163" s="232">
        <f>ROUND(I163*H163,2)</f>
        <v>0</v>
      </c>
      <c r="BL163" s="17" t="s">
        <v>156</v>
      </c>
      <c r="BM163" s="231" t="s">
        <v>694</v>
      </c>
    </row>
    <row r="164" s="2" customFormat="1" ht="24.15" customHeight="1">
      <c r="A164" s="38"/>
      <c r="B164" s="39"/>
      <c r="C164" s="219" t="s">
        <v>294</v>
      </c>
      <c r="D164" s="219" t="s">
        <v>139</v>
      </c>
      <c r="E164" s="220" t="s">
        <v>417</v>
      </c>
      <c r="F164" s="221" t="s">
        <v>418</v>
      </c>
      <c r="G164" s="222" t="s">
        <v>234</v>
      </c>
      <c r="H164" s="223">
        <v>0.094</v>
      </c>
      <c r="I164" s="224"/>
      <c r="J164" s="225">
        <f>ROUND(I164*H164,2)</f>
        <v>0</v>
      </c>
      <c r="K164" s="226"/>
      <c r="L164" s="44"/>
      <c r="M164" s="227" t="s">
        <v>1</v>
      </c>
      <c r="N164" s="228" t="s">
        <v>41</v>
      </c>
      <c r="O164" s="91"/>
      <c r="P164" s="229">
        <f>O164*H164</f>
        <v>0</v>
      </c>
      <c r="Q164" s="229">
        <v>2.55328</v>
      </c>
      <c r="R164" s="229">
        <f>Q164*H164</f>
        <v>0.24000832</v>
      </c>
      <c r="S164" s="229">
        <v>0</v>
      </c>
      <c r="T164" s="23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1" t="s">
        <v>156</v>
      </c>
      <c r="AT164" s="231" t="s">
        <v>139</v>
      </c>
      <c r="AU164" s="231" t="s">
        <v>86</v>
      </c>
      <c r="AY164" s="17" t="s">
        <v>136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7" t="s">
        <v>84</v>
      </c>
      <c r="BK164" s="232">
        <f>ROUND(I164*H164,2)</f>
        <v>0</v>
      </c>
      <c r="BL164" s="17" t="s">
        <v>156</v>
      </c>
      <c r="BM164" s="231" t="s">
        <v>695</v>
      </c>
    </row>
    <row r="165" s="2" customFormat="1">
      <c r="A165" s="38"/>
      <c r="B165" s="39"/>
      <c r="C165" s="40"/>
      <c r="D165" s="233" t="s">
        <v>145</v>
      </c>
      <c r="E165" s="40"/>
      <c r="F165" s="234" t="s">
        <v>696</v>
      </c>
      <c r="G165" s="40"/>
      <c r="H165" s="40"/>
      <c r="I165" s="235"/>
      <c r="J165" s="40"/>
      <c r="K165" s="40"/>
      <c r="L165" s="44"/>
      <c r="M165" s="236"/>
      <c r="N165" s="237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145</v>
      </c>
      <c r="AU165" s="17" t="s">
        <v>86</v>
      </c>
    </row>
    <row r="166" s="2" customFormat="1" ht="24.15" customHeight="1">
      <c r="A166" s="38"/>
      <c r="B166" s="39"/>
      <c r="C166" s="219" t="s">
        <v>301</v>
      </c>
      <c r="D166" s="219" t="s">
        <v>139</v>
      </c>
      <c r="E166" s="220" t="s">
        <v>422</v>
      </c>
      <c r="F166" s="221" t="s">
        <v>423</v>
      </c>
      <c r="G166" s="222" t="s">
        <v>214</v>
      </c>
      <c r="H166" s="223">
        <v>0.56399999999999995</v>
      </c>
      <c r="I166" s="224"/>
      <c r="J166" s="225">
        <f>ROUND(I166*H166,2)</f>
        <v>0</v>
      </c>
      <c r="K166" s="226"/>
      <c r="L166" s="44"/>
      <c r="M166" s="227" t="s">
        <v>1</v>
      </c>
      <c r="N166" s="228" t="s">
        <v>41</v>
      </c>
      <c r="O166" s="91"/>
      <c r="P166" s="229">
        <f>O166*H166</f>
        <v>0</v>
      </c>
      <c r="Q166" s="229">
        <v>0.0045799999999999999</v>
      </c>
      <c r="R166" s="229">
        <f>Q166*H166</f>
        <v>0.0025831199999999995</v>
      </c>
      <c r="S166" s="229">
        <v>0</v>
      </c>
      <c r="T166" s="23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1" t="s">
        <v>156</v>
      </c>
      <c r="AT166" s="231" t="s">
        <v>139</v>
      </c>
      <c r="AU166" s="231" t="s">
        <v>86</v>
      </c>
      <c r="AY166" s="17" t="s">
        <v>136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7" t="s">
        <v>84</v>
      </c>
      <c r="BK166" s="232">
        <f>ROUND(I166*H166,2)</f>
        <v>0</v>
      </c>
      <c r="BL166" s="17" t="s">
        <v>156</v>
      </c>
      <c r="BM166" s="231" t="s">
        <v>697</v>
      </c>
    </row>
    <row r="167" s="13" customFormat="1">
      <c r="A167" s="13"/>
      <c r="B167" s="242"/>
      <c r="C167" s="243"/>
      <c r="D167" s="233" t="s">
        <v>241</v>
      </c>
      <c r="E167" s="244" t="s">
        <v>1</v>
      </c>
      <c r="F167" s="245" t="s">
        <v>425</v>
      </c>
      <c r="G167" s="243"/>
      <c r="H167" s="246">
        <v>0.64000000000000001</v>
      </c>
      <c r="I167" s="247"/>
      <c r="J167" s="243"/>
      <c r="K167" s="243"/>
      <c r="L167" s="248"/>
      <c r="M167" s="249"/>
      <c r="N167" s="250"/>
      <c r="O167" s="250"/>
      <c r="P167" s="250"/>
      <c r="Q167" s="250"/>
      <c r="R167" s="250"/>
      <c r="S167" s="250"/>
      <c r="T167" s="25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2" t="s">
        <v>241</v>
      </c>
      <c r="AU167" s="252" t="s">
        <v>86</v>
      </c>
      <c r="AV167" s="13" t="s">
        <v>86</v>
      </c>
      <c r="AW167" s="13" t="s">
        <v>33</v>
      </c>
      <c r="AX167" s="13" t="s">
        <v>76</v>
      </c>
      <c r="AY167" s="252" t="s">
        <v>136</v>
      </c>
    </row>
    <row r="168" s="13" customFormat="1">
      <c r="A168" s="13"/>
      <c r="B168" s="242"/>
      <c r="C168" s="243"/>
      <c r="D168" s="233" t="s">
        <v>241</v>
      </c>
      <c r="E168" s="244" t="s">
        <v>1</v>
      </c>
      <c r="F168" s="245" t="s">
        <v>426</v>
      </c>
      <c r="G168" s="243"/>
      <c r="H168" s="246">
        <v>3.1200000000000001</v>
      </c>
      <c r="I168" s="247"/>
      <c r="J168" s="243"/>
      <c r="K168" s="243"/>
      <c r="L168" s="248"/>
      <c r="M168" s="249"/>
      <c r="N168" s="250"/>
      <c r="O168" s="250"/>
      <c r="P168" s="250"/>
      <c r="Q168" s="250"/>
      <c r="R168" s="250"/>
      <c r="S168" s="250"/>
      <c r="T168" s="25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2" t="s">
        <v>241</v>
      </c>
      <c r="AU168" s="252" t="s">
        <v>86</v>
      </c>
      <c r="AV168" s="13" t="s">
        <v>86</v>
      </c>
      <c r="AW168" s="13" t="s">
        <v>33</v>
      </c>
      <c r="AX168" s="13" t="s">
        <v>76</v>
      </c>
      <c r="AY168" s="252" t="s">
        <v>136</v>
      </c>
    </row>
    <row r="169" s="14" customFormat="1">
      <c r="A169" s="14"/>
      <c r="B169" s="264"/>
      <c r="C169" s="265"/>
      <c r="D169" s="233" t="s">
        <v>241</v>
      </c>
      <c r="E169" s="266" t="s">
        <v>1</v>
      </c>
      <c r="F169" s="267" t="s">
        <v>411</v>
      </c>
      <c r="G169" s="265"/>
      <c r="H169" s="268">
        <v>3.7600000000000002</v>
      </c>
      <c r="I169" s="269"/>
      <c r="J169" s="265"/>
      <c r="K169" s="265"/>
      <c r="L169" s="270"/>
      <c r="M169" s="271"/>
      <c r="N169" s="272"/>
      <c r="O169" s="272"/>
      <c r="P169" s="272"/>
      <c r="Q169" s="272"/>
      <c r="R169" s="272"/>
      <c r="S169" s="272"/>
      <c r="T169" s="27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74" t="s">
        <v>241</v>
      </c>
      <c r="AU169" s="274" t="s">
        <v>86</v>
      </c>
      <c r="AV169" s="14" t="s">
        <v>151</v>
      </c>
      <c r="AW169" s="14" t="s">
        <v>33</v>
      </c>
      <c r="AX169" s="14" t="s">
        <v>76</v>
      </c>
      <c r="AY169" s="274" t="s">
        <v>136</v>
      </c>
    </row>
    <row r="170" s="13" customFormat="1">
      <c r="A170" s="13"/>
      <c r="B170" s="242"/>
      <c r="C170" s="243"/>
      <c r="D170" s="233" t="s">
        <v>241</v>
      </c>
      <c r="E170" s="244" t="s">
        <v>1</v>
      </c>
      <c r="F170" s="245" t="s">
        <v>698</v>
      </c>
      <c r="G170" s="243"/>
      <c r="H170" s="246">
        <v>0.56399999999999995</v>
      </c>
      <c r="I170" s="247"/>
      <c r="J170" s="243"/>
      <c r="K170" s="243"/>
      <c r="L170" s="248"/>
      <c r="M170" s="249"/>
      <c r="N170" s="250"/>
      <c r="O170" s="250"/>
      <c r="P170" s="250"/>
      <c r="Q170" s="250"/>
      <c r="R170" s="250"/>
      <c r="S170" s="250"/>
      <c r="T170" s="25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2" t="s">
        <v>241</v>
      </c>
      <c r="AU170" s="252" t="s">
        <v>86</v>
      </c>
      <c r="AV170" s="13" t="s">
        <v>86</v>
      </c>
      <c r="AW170" s="13" t="s">
        <v>33</v>
      </c>
      <c r="AX170" s="13" t="s">
        <v>84</v>
      </c>
      <c r="AY170" s="252" t="s">
        <v>136</v>
      </c>
    </row>
    <row r="171" s="2" customFormat="1" ht="24.15" customHeight="1">
      <c r="A171" s="38"/>
      <c r="B171" s="39"/>
      <c r="C171" s="219" t="s">
        <v>7</v>
      </c>
      <c r="D171" s="219" t="s">
        <v>139</v>
      </c>
      <c r="E171" s="220" t="s">
        <v>429</v>
      </c>
      <c r="F171" s="221" t="s">
        <v>430</v>
      </c>
      <c r="G171" s="222" t="s">
        <v>214</v>
      </c>
      <c r="H171" s="223">
        <v>0.56399999999999995</v>
      </c>
      <c r="I171" s="224"/>
      <c r="J171" s="225">
        <f>ROUND(I171*H171,2)</f>
        <v>0</v>
      </c>
      <c r="K171" s="226"/>
      <c r="L171" s="44"/>
      <c r="M171" s="227" t="s">
        <v>1</v>
      </c>
      <c r="N171" s="228" t="s">
        <v>41</v>
      </c>
      <c r="O171" s="91"/>
      <c r="P171" s="229">
        <f>O171*H171</f>
        <v>0</v>
      </c>
      <c r="Q171" s="229">
        <v>0</v>
      </c>
      <c r="R171" s="229">
        <f>Q171*H171</f>
        <v>0</v>
      </c>
      <c r="S171" s="229">
        <v>0</v>
      </c>
      <c r="T171" s="230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1" t="s">
        <v>156</v>
      </c>
      <c r="AT171" s="231" t="s">
        <v>139</v>
      </c>
      <c r="AU171" s="231" t="s">
        <v>86</v>
      </c>
      <c r="AY171" s="17" t="s">
        <v>136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7" t="s">
        <v>84</v>
      </c>
      <c r="BK171" s="232">
        <f>ROUND(I171*H171,2)</f>
        <v>0</v>
      </c>
      <c r="BL171" s="17" t="s">
        <v>156</v>
      </c>
      <c r="BM171" s="231" t="s">
        <v>699</v>
      </c>
    </row>
    <row r="172" s="12" customFormat="1" ht="22.8" customHeight="1">
      <c r="A172" s="12"/>
      <c r="B172" s="203"/>
      <c r="C172" s="204"/>
      <c r="D172" s="205" t="s">
        <v>75</v>
      </c>
      <c r="E172" s="217" t="s">
        <v>156</v>
      </c>
      <c r="F172" s="217" t="s">
        <v>432</v>
      </c>
      <c r="G172" s="204"/>
      <c r="H172" s="204"/>
      <c r="I172" s="207"/>
      <c r="J172" s="218">
        <f>BK172</f>
        <v>0</v>
      </c>
      <c r="K172" s="204"/>
      <c r="L172" s="209"/>
      <c r="M172" s="210"/>
      <c r="N172" s="211"/>
      <c r="O172" s="211"/>
      <c r="P172" s="212">
        <f>SUM(P173:P178)</f>
        <v>0</v>
      </c>
      <c r="Q172" s="211"/>
      <c r="R172" s="212">
        <f>SUM(R173:R178)</f>
        <v>0</v>
      </c>
      <c r="S172" s="211"/>
      <c r="T172" s="213">
        <f>SUM(T173:T178)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4" t="s">
        <v>84</v>
      </c>
      <c r="AT172" s="215" t="s">
        <v>75</v>
      </c>
      <c r="AU172" s="215" t="s">
        <v>84</v>
      </c>
      <c r="AY172" s="214" t="s">
        <v>136</v>
      </c>
      <c r="BK172" s="216">
        <f>SUM(BK173:BK178)</f>
        <v>0</v>
      </c>
    </row>
    <row r="173" s="2" customFormat="1" ht="24.15" customHeight="1">
      <c r="A173" s="38"/>
      <c r="B173" s="39"/>
      <c r="C173" s="219" t="s">
        <v>309</v>
      </c>
      <c r="D173" s="219" t="s">
        <v>139</v>
      </c>
      <c r="E173" s="220" t="s">
        <v>448</v>
      </c>
      <c r="F173" s="221" t="s">
        <v>449</v>
      </c>
      <c r="G173" s="222" t="s">
        <v>214</v>
      </c>
      <c r="H173" s="223">
        <v>2.577</v>
      </c>
      <c r="I173" s="224"/>
      <c r="J173" s="225">
        <f>ROUND(I173*H173,2)</f>
        <v>0</v>
      </c>
      <c r="K173" s="226"/>
      <c r="L173" s="44"/>
      <c r="M173" s="227" t="s">
        <v>1</v>
      </c>
      <c r="N173" s="228" t="s">
        <v>41</v>
      </c>
      <c r="O173" s="91"/>
      <c r="P173" s="229">
        <f>O173*H173</f>
        <v>0</v>
      </c>
      <c r="Q173" s="229">
        <v>0</v>
      </c>
      <c r="R173" s="229">
        <f>Q173*H173</f>
        <v>0</v>
      </c>
      <c r="S173" s="229">
        <v>0</v>
      </c>
      <c r="T173" s="23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1" t="s">
        <v>156</v>
      </c>
      <c r="AT173" s="231" t="s">
        <v>139</v>
      </c>
      <c r="AU173" s="231" t="s">
        <v>86</v>
      </c>
      <c r="AY173" s="17" t="s">
        <v>136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7" t="s">
        <v>84</v>
      </c>
      <c r="BK173" s="232">
        <f>ROUND(I173*H173,2)</f>
        <v>0</v>
      </c>
      <c r="BL173" s="17" t="s">
        <v>156</v>
      </c>
      <c r="BM173" s="231" t="s">
        <v>700</v>
      </c>
    </row>
    <row r="174" s="2" customFormat="1">
      <c r="A174" s="38"/>
      <c r="B174" s="39"/>
      <c r="C174" s="40"/>
      <c r="D174" s="233" t="s">
        <v>145</v>
      </c>
      <c r="E174" s="40"/>
      <c r="F174" s="234" t="s">
        <v>701</v>
      </c>
      <c r="G174" s="40"/>
      <c r="H174" s="40"/>
      <c r="I174" s="235"/>
      <c r="J174" s="40"/>
      <c r="K174" s="40"/>
      <c r="L174" s="44"/>
      <c r="M174" s="236"/>
      <c r="N174" s="237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145</v>
      </c>
      <c r="AU174" s="17" t="s">
        <v>86</v>
      </c>
    </row>
    <row r="175" s="13" customFormat="1">
      <c r="A175" s="13"/>
      <c r="B175" s="242"/>
      <c r="C175" s="243"/>
      <c r="D175" s="233" t="s">
        <v>241</v>
      </c>
      <c r="E175" s="244" t="s">
        <v>1</v>
      </c>
      <c r="F175" s="245" t="s">
        <v>702</v>
      </c>
      <c r="G175" s="243"/>
      <c r="H175" s="246">
        <v>2.577</v>
      </c>
      <c r="I175" s="247"/>
      <c r="J175" s="243"/>
      <c r="K175" s="243"/>
      <c r="L175" s="248"/>
      <c r="M175" s="249"/>
      <c r="N175" s="250"/>
      <c r="O175" s="250"/>
      <c r="P175" s="250"/>
      <c r="Q175" s="250"/>
      <c r="R175" s="250"/>
      <c r="S175" s="250"/>
      <c r="T175" s="25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2" t="s">
        <v>241</v>
      </c>
      <c r="AU175" s="252" t="s">
        <v>86</v>
      </c>
      <c r="AV175" s="13" t="s">
        <v>86</v>
      </c>
      <c r="AW175" s="13" t="s">
        <v>33</v>
      </c>
      <c r="AX175" s="13" t="s">
        <v>84</v>
      </c>
      <c r="AY175" s="252" t="s">
        <v>136</v>
      </c>
    </row>
    <row r="176" s="2" customFormat="1" ht="37.8" customHeight="1">
      <c r="A176" s="38"/>
      <c r="B176" s="39"/>
      <c r="C176" s="219" t="s">
        <v>313</v>
      </c>
      <c r="D176" s="219" t="s">
        <v>139</v>
      </c>
      <c r="E176" s="220" t="s">
        <v>434</v>
      </c>
      <c r="F176" s="221" t="s">
        <v>435</v>
      </c>
      <c r="G176" s="222" t="s">
        <v>214</v>
      </c>
      <c r="H176" s="223">
        <v>68.606999999999999</v>
      </c>
      <c r="I176" s="224"/>
      <c r="J176" s="225">
        <f>ROUND(I176*H176,2)</f>
        <v>0</v>
      </c>
      <c r="K176" s="226"/>
      <c r="L176" s="44"/>
      <c r="M176" s="227" t="s">
        <v>1</v>
      </c>
      <c r="N176" s="228" t="s">
        <v>41</v>
      </c>
      <c r="O176" s="91"/>
      <c r="P176" s="229">
        <f>O176*H176</f>
        <v>0</v>
      </c>
      <c r="Q176" s="229">
        <v>0</v>
      </c>
      <c r="R176" s="229">
        <f>Q176*H176</f>
        <v>0</v>
      </c>
      <c r="S176" s="229">
        <v>0</v>
      </c>
      <c r="T176" s="23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1" t="s">
        <v>156</v>
      </c>
      <c r="AT176" s="231" t="s">
        <v>139</v>
      </c>
      <c r="AU176" s="231" t="s">
        <v>86</v>
      </c>
      <c r="AY176" s="17" t="s">
        <v>136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7" t="s">
        <v>84</v>
      </c>
      <c r="BK176" s="232">
        <f>ROUND(I176*H176,2)</f>
        <v>0</v>
      </c>
      <c r="BL176" s="17" t="s">
        <v>156</v>
      </c>
      <c r="BM176" s="231" t="s">
        <v>703</v>
      </c>
    </row>
    <row r="177" s="2" customFormat="1" ht="44.25" customHeight="1">
      <c r="A177" s="38"/>
      <c r="B177" s="39"/>
      <c r="C177" s="219" t="s">
        <v>319</v>
      </c>
      <c r="D177" s="219" t="s">
        <v>139</v>
      </c>
      <c r="E177" s="220" t="s">
        <v>438</v>
      </c>
      <c r="F177" s="221" t="s">
        <v>439</v>
      </c>
      <c r="G177" s="222" t="s">
        <v>214</v>
      </c>
      <c r="H177" s="223">
        <v>343.03500000000003</v>
      </c>
      <c r="I177" s="224"/>
      <c r="J177" s="225">
        <f>ROUND(I177*H177,2)</f>
        <v>0</v>
      </c>
      <c r="K177" s="226"/>
      <c r="L177" s="44"/>
      <c r="M177" s="227" t="s">
        <v>1</v>
      </c>
      <c r="N177" s="228" t="s">
        <v>41</v>
      </c>
      <c r="O177" s="91"/>
      <c r="P177" s="229">
        <f>O177*H177</f>
        <v>0</v>
      </c>
      <c r="Q177" s="229">
        <v>0</v>
      </c>
      <c r="R177" s="229">
        <f>Q177*H177</f>
        <v>0</v>
      </c>
      <c r="S177" s="229">
        <v>0</v>
      </c>
      <c r="T177" s="230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1" t="s">
        <v>156</v>
      </c>
      <c r="AT177" s="231" t="s">
        <v>139</v>
      </c>
      <c r="AU177" s="231" t="s">
        <v>86</v>
      </c>
      <c r="AY177" s="17" t="s">
        <v>136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7" t="s">
        <v>84</v>
      </c>
      <c r="BK177" s="232">
        <f>ROUND(I177*H177,2)</f>
        <v>0</v>
      </c>
      <c r="BL177" s="17" t="s">
        <v>156</v>
      </c>
      <c r="BM177" s="231" t="s">
        <v>704</v>
      </c>
    </row>
    <row r="178" s="13" customFormat="1">
      <c r="A178" s="13"/>
      <c r="B178" s="242"/>
      <c r="C178" s="243"/>
      <c r="D178" s="233" t="s">
        <v>241</v>
      </c>
      <c r="E178" s="244" t="s">
        <v>1</v>
      </c>
      <c r="F178" s="245" t="s">
        <v>705</v>
      </c>
      <c r="G178" s="243"/>
      <c r="H178" s="246">
        <v>343.03500000000003</v>
      </c>
      <c r="I178" s="247"/>
      <c r="J178" s="243"/>
      <c r="K178" s="243"/>
      <c r="L178" s="248"/>
      <c r="M178" s="249"/>
      <c r="N178" s="250"/>
      <c r="O178" s="250"/>
      <c r="P178" s="250"/>
      <c r="Q178" s="250"/>
      <c r="R178" s="250"/>
      <c r="S178" s="250"/>
      <c r="T178" s="25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2" t="s">
        <v>241</v>
      </c>
      <c r="AU178" s="252" t="s">
        <v>86</v>
      </c>
      <c r="AV178" s="13" t="s">
        <v>86</v>
      </c>
      <c r="AW178" s="13" t="s">
        <v>33</v>
      </c>
      <c r="AX178" s="13" t="s">
        <v>84</v>
      </c>
      <c r="AY178" s="252" t="s">
        <v>136</v>
      </c>
    </row>
    <row r="179" s="12" customFormat="1" ht="22.8" customHeight="1">
      <c r="A179" s="12"/>
      <c r="B179" s="203"/>
      <c r="C179" s="204"/>
      <c r="D179" s="205" t="s">
        <v>75</v>
      </c>
      <c r="E179" s="217" t="s">
        <v>135</v>
      </c>
      <c r="F179" s="217" t="s">
        <v>453</v>
      </c>
      <c r="G179" s="204"/>
      <c r="H179" s="204"/>
      <c r="I179" s="207"/>
      <c r="J179" s="218">
        <f>BK179</f>
        <v>0</v>
      </c>
      <c r="K179" s="204"/>
      <c r="L179" s="209"/>
      <c r="M179" s="210"/>
      <c r="N179" s="211"/>
      <c r="O179" s="211"/>
      <c r="P179" s="212">
        <f>SUM(P180:P203)</f>
        <v>0</v>
      </c>
      <c r="Q179" s="211"/>
      <c r="R179" s="212">
        <f>SUM(R180:R203)</f>
        <v>55.785757439999998</v>
      </c>
      <c r="S179" s="211"/>
      <c r="T179" s="213">
        <f>SUM(T180:T203)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4" t="s">
        <v>84</v>
      </c>
      <c r="AT179" s="215" t="s">
        <v>75</v>
      </c>
      <c r="AU179" s="215" t="s">
        <v>84</v>
      </c>
      <c r="AY179" s="214" t="s">
        <v>136</v>
      </c>
      <c r="BK179" s="216">
        <f>SUM(BK180:BK203)</f>
        <v>0</v>
      </c>
    </row>
    <row r="180" s="2" customFormat="1" ht="33" customHeight="1">
      <c r="A180" s="38"/>
      <c r="B180" s="39"/>
      <c r="C180" s="219" t="s">
        <v>323</v>
      </c>
      <c r="D180" s="219" t="s">
        <v>139</v>
      </c>
      <c r="E180" s="220" t="s">
        <v>467</v>
      </c>
      <c r="F180" s="221" t="s">
        <v>468</v>
      </c>
      <c r="G180" s="222" t="s">
        <v>214</v>
      </c>
      <c r="H180" s="223">
        <v>61</v>
      </c>
      <c r="I180" s="224"/>
      <c r="J180" s="225">
        <f>ROUND(I180*H180,2)</f>
        <v>0</v>
      </c>
      <c r="K180" s="226"/>
      <c r="L180" s="44"/>
      <c r="M180" s="227" t="s">
        <v>1</v>
      </c>
      <c r="N180" s="228" t="s">
        <v>41</v>
      </c>
      <c r="O180" s="91"/>
      <c r="P180" s="229">
        <f>O180*H180</f>
        <v>0</v>
      </c>
      <c r="Q180" s="229">
        <v>0</v>
      </c>
      <c r="R180" s="229">
        <f>Q180*H180</f>
        <v>0</v>
      </c>
      <c r="S180" s="229">
        <v>0</v>
      </c>
      <c r="T180" s="230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1" t="s">
        <v>156</v>
      </c>
      <c r="AT180" s="231" t="s">
        <v>139</v>
      </c>
      <c r="AU180" s="231" t="s">
        <v>86</v>
      </c>
      <c r="AY180" s="17" t="s">
        <v>136</v>
      </c>
      <c r="BE180" s="232">
        <f>IF(N180="základní",J180,0)</f>
        <v>0</v>
      </c>
      <c r="BF180" s="232">
        <f>IF(N180="snížená",J180,0)</f>
        <v>0</v>
      </c>
      <c r="BG180" s="232">
        <f>IF(N180="zákl. přenesená",J180,0)</f>
        <v>0</v>
      </c>
      <c r="BH180" s="232">
        <f>IF(N180="sníž. přenesená",J180,0)</f>
        <v>0</v>
      </c>
      <c r="BI180" s="232">
        <f>IF(N180="nulová",J180,0)</f>
        <v>0</v>
      </c>
      <c r="BJ180" s="17" t="s">
        <v>84</v>
      </c>
      <c r="BK180" s="232">
        <f>ROUND(I180*H180,2)</f>
        <v>0</v>
      </c>
      <c r="BL180" s="17" t="s">
        <v>156</v>
      </c>
      <c r="BM180" s="231" t="s">
        <v>706</v>
      </c>
    </row>
    <row r="181" s="2" customFormat="1">
      <c r="A181" s="38"/>
      <c r="B181" s="39"/>
      <c r="C181" s="40"/>
      <c r="D181" s="233" t="s">
        <v>145</v>
      </c>
      <c r="E181" s="40"/>
      <c r="F181" s="234" t="s">
        <v>707</v>
      </c>
      <c r="G181" s="40"/>
      <c r="H181" s="40"/>
      <c r="I181" s="235"/>
      <c r="J181" s="40"/>
      <c r="K181" s="40"/>
      <c r="L181" s="44"/>
      <c r="M181" s="236"/>
      <c r="N181" s="237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145</v>
      </c>
      <c r="AU181" s="17" t="s">
        <v>86</v>
      </c>
    </row>
    <row r="182" s="2" customFormat="1" ht="37.8" customHeight="1">
      <c r="A182" s="38"/>
      <c r="B182" s="39"/>
      <c r="C182" s="219" t="s">
        <v>328</v>
      </c>
      <c r="D182" s="219" t="s">
        <v>139</v>
      </c>
      <c r="E182" s="220" t="s">
        <v>472</v>
      </c>
      <c r="F182" s="221" t="s">
        <v>473</v>
      </c>
      <c r="G182" s="222" t="s">
        <v>214</v>
      </c>
      <c r="H182" s="223">
        <v>58</v>
      </c>
      <c r="I182" s="224"/>
      <c r="J182" s="225">
        <f>ROUND(I182*H182,2)</f>
        <v>0</v>
      </c>
      <c r="K182" s="226"/>
      <c r="L182" s="44"/>
      <c r="M182" s="227" t="s">
        <v>1</v>
      </c>
      <c r="N182" s="228" t="s">
        <v>41</v>
      </c>
      <c r="O182" s="91"/>
      <c r="P182" s="229">
        <f>O182*H182</f>
        <v>0</v>
      </c>
      <c r="Q182" s="229">
        <v>0</v>
      </c>
      <c r="R182" s="229">
        <f>Q182*H182</f>
        <v>0</v>
      </c>
      <c r="S182" s="229">
        <v>0</v>
      </c>
      <c r="T182" s="230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1" t="s">
        <v>156</v>
      </c>
      <c r="AT182" s="231" t="s">
        <v>139</v>
      </c>
      <c r="AU182" s="231" t="s">
        <v>86</v>
      </c>
      <c r="AY182" s="17" t="s">
        <v>136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7" t="s">
        <v>84</v>
      </c>
      <c r="BK182" s="232">
        <f>ROUND(I182*H182,2)</f>
        <v>0</v>
      </c>
      <c r="BL182" s="17" t="s">
        <v>156</v>
      </c>
      <c r="BM182" s="231" t="s">
        <v>708</v>
      </c>
    </row>
    <row r="183" s="2" customFormat="1">
      <c r="A183" s="38"/>
      <c r="B183" s="39"/>
      <c r="C183" s="40"/>
      <c r="D183" s="233" t="s">
        <v>145</v>
      </c>
      <c r="E183" s="40"/>
      <c r="F183" s="234" t="s">
        <v>709</v>
      </c>
      <c r="G183" s="40"/>
      <c r="H183" s="40"/>
      <c r="I183" s="235"/>
      <c r="J183" s="40"/>
      <c r="K183" s="40"/>
      <c r="L183" s="44"/>
      <c r="M183" s="236"/>
      <c r="N183" s="237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145</v>
      </c>
      <c r="AU183" s="17" t="s">
        <v>86</v>
      </c>
    </row>
    <row r="184" s="2" customFormat="1" ht="49.05" customHeight="1">
      <c r="A184" s="38"/>
      <c r="B184" s="39"/>
      <c r="C184" s="219" t="s">
        <v>333</v>
      </c>
      <c r="D184" s="219" t="s">
        <v>139</v>
      </c>
      <c r="E184" s="220" t="s">
        <v>477</v>
      </c>
      <c r="F184" s="221" t="s">
        <v>478</v>
      </c>
      <c r="G184" s="222" t="s">
        <v>214</v>
      </c>
      <c r="H184" s="223">
        <v>55</v>
      </c>
      <c r="I184" s="224"/>
      <c r="J184" s="225">
        <f>ROUND(I184*H184,2)</f>
        <v>0</v>
      </c>
      <c r="K184" s="226"/>
      <c r="L184" s="44"/>
      <c r="M184" s="227" t="s">
        <v>1</v>
      </c>
      <c r="N184" s="228" t="s">
        <v>41</v>
      </c>
      <c r="O184" s="91"/>
      <c r="P184" s="229">
        <f>O184*H184</f>
        <v>0</v>
      </c>
      <c r="Q184" s="229">
        <v>0</v>
      </c>
      <c r="R184" s="229">
        <f>Q184*H184</f>
        <v>0</v>
      </c>
      <c r="S184" s="229">
        <v>0</v>
      </c>
      <c r="T184" s="230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1" t="s">
        <v>156</v>
      </c>
      <c r="AT184" s="231" t="s">
        <v>139</v>
      </c>
      <c r="AU184" s="231" t="s">
        <v>86</v>
      </c>
      <c r="AY184" s="17" t="s">
        <v>136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7" t="s">
        <v>84</v>
      </c>
      <c r="BK184" s="232">
        <f>ROUND(I184*H184,2)</f>
        <v>0</v>
      </c>
      <c r="BL184" s="17" t="s">
        <v>156</v>
      </c>
      <c r="BM184" s="231" t="s">
        <v>710</v>
      </c>
    </row>
    <row r="185" s="2" customFormat="1">
      <c r="A185" s="38"/>
      <c r="B185" s="39"/>
      <c r="C185" s="40"/>
      <c r="D185" s="233" t="s">
        <v>145</v>
      </c>
      <c r="E185" s="40"/>
      <c r="F185" s="234" t="s">
        <v>480</v>
      </c>
      <c r="G185" s="40"/>
      <c r="H185" s="40"/>
      <c r="I185" s="235"/>
      <c r="J185" s="40"/>
      <c r="K185" s="40"/>
      <c r="L185" s="44"/>
      <c r="M185" s="236"/>
      <c r="N185" s="237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145</v>
      </c>
      <c r="AU185" s="17" t="s">
        <v>86</v>
      </c>
    </row>
    <row r="186" s="2" customFormat="1" ht="37.8" customHeight="1">
      <c r="A186" s="38"/>
      <c r="B186" s="39"/>
      <c r="C186" s="219" t="s">
        <v>339</v>
      </c>
      <c r="D186" s="219" t="s">
        <v>139</v>
      </c>
      <c r="E186" s="220" t="s">
        <v>482</v>
      </c>
      <c r="F186" s="221" t="s">
        <v>483</v>
      </c>
      <c r="G186" s="222" t="s">
        <v>214</v>
      </c>
      <c r="H186" s="223">
        <v>7</v>
      </c>
      <c r="I186" s="224"/>
      <c r="J186" s="225">
        <f>ROUND(I186*H186,2)</f>
        <v>0</v>
      </c>
      <c r="K186" s="226"/>
      <c r="L186" s="44"/>
      <c r="M186" s="227" t="s">
        <v>1</v>
      </c>
      <c r="N186" s="228" t="s">
        <v>41</v>
      </c>
      <c r="O186" s="91"/>
      <c r="P186" s="229">
        <f>O186*H186</f>
        <v>0</v>
      </c>
      <c r="Q186" s="229">
        <v>0.34499999999999997</v>
      </c>
      <c r="R186" s="229">
        <f>Q186*H186</f>
        <v>2.415</v>
      </c>
      <c r="S186" s="229">
        <v>0</v>
      </c>
      <c r="T186" s="230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1" t="s">
        <v>156</v>
      </c>
      <c r="AT186" s="231" t="s">
        <v>139</v>
      </c>
      <c r="AU186" s="231" t="s">
        <v>86</v>
      </c>
      <c r="AY186" s="17" t="s">
        <v>136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7" t="s">
        <v>84</v>
      </c>
      <c r="BK186" s="232">
        <f>ROUND(I186*H186,2)</f>
        <v>0</v>
      </c>
      <c r="BL186" s="17" t="s">
        <v>156</v>
      </c>
      <c r="BM186" s="231" t="s">
        <v>711</v>
      </c>
    </row>
    <row r="187" s="2" customFormat="1">
      <c r="A187" s="38"/>
      <c r="B187" s="39"/>
      <c r="C187" s="40"/>
      <c r="D187" s="233" t="s">
        <v>145</v>
      </c>
      <c r="E187" s="40"/>
      <c r="F187" s="234" t="s">
        <v>712</v>
      </c>
      <c r="G187" s="40"/>
      <c r="H187" s="40"/>
      <c r="I187" s="235"/>
      <c r="J187" s="40"/>
      <c r="K187" s="40"/>
      <c r="L187" s="44"/>
      <c r="M187" s="236"/>
      <c r="N187" s="237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145</v>
      </c>
      <c r="AU187" s="17" t="s">
        <v>86</v>
      </c>
    </row>
    <row r="188" s="2" customFormat="1" ht="24.15" customHeight="1">
      <c r="A188" s="38"/>
      <c r="B188" s="39"/>
      <c r="C188" s="219" t="s">
        <v>345</v>
      </c>
      <c r="D188" s="219" t="s">
        <v>139</v>
      </c>
      <c r="E188" s="220" t="s">
        <v>487</v>
      </c>
      <c r="F188" s="221" t="s">
        <v>488</v>
      </c>
      <c r="G188" s="222" t="s">
        <v>214</v>
      </c>
      <c r="H188" s="223">
        <v>55</v>
      </c>
      <c r="I188" s="224"/>
      <c r="J188" s="225">
        <f>ROUND(I188*H188,2)</f>
        <v>0</v>
      </c>
      <c r="K188" s="226"/>
      <c r="L188" s="44"/>
      <c r="M188" s="227" t="s">
        <v>1</v>
      </c>
      <c r="N188" s="228" t="s">
        <v>41</v>
      </c>
      <c r="O188" s="91"/>
      <c r="P188" s="229">
        <f>O188*H188</f>
        <v>0</v>
      </c>
      <c r="Q188" s="229">
        <v>0</v>
      </c>
      <c r="R188" s="229">
        <f>Q188*H188</f>
        <v>0</v>
      </c>
      <c r="S188" s="229">
        <v>0</v>
      </c>
      <c r="T188" s="230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1" t="s">
        <v>156</v>
      </c>
      <c r="AT188" s="231" t="s">
        <v>139</v>
      </c>
      <c r="AU188" s="231" t="s">
        <v>86</v>
      </c>
      <c r="AY188" s="17" t="s">
        <v>136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17" t="s">
        <v>84</v>
      </c>
      <c r="BK188" s="232">
        <f>ROUND(I188*H188,2)</f>
        <v>0</v>
      </c>
      <c r="BL188" s="17" t="s">
        <v>156</v>
      </c>
      <c r="BM188" s="231" t="s">
        <v>713</v>
      </c>
    </row>
    <row r="189" s="2" customFormat="1">
      <c r="A189" s="38"/>
      <c r="B189" s="39"/>
      <c r="C189" s="40"/>
      <c r="D189" s="233" t="s">
        <v>145</v>
      </c>
      <c r="E189" s="40"/>
      <c r="F189" s="234" t="s">
        <v>490</v>
      </c>
      <c r="G189" s="40"/>
      <c r="H189" s="40"/>
      <c r="I189" s="235"/>
      <c r="J189" s="40"/>
      <c r="K189" s="40"/>
      <c r="L189" s="44"/>
      <c r="M189" s="236"/>
      <c r="N189" s="237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145</v>
      </c>
      <c r="AU189" s="17" t="s">
        <v>86</v>
      </c>
    </row>
    <row r="190" s="2" customFormat="1" ht="24.15" customHeight="1">
      <c r="A190" s="38"/>
      <c r="B190" s="39"/>
      <c r="C190" s="219" t="s">
        <v>350</v>
      </c>
      <c r="D190" s="219" t="s">
        <v>139</v>
      </c>
      <c r="E190" s="220" t="s">
        <v>492</v>
      </c>
      <c r="F190" s="221" t="s">
        <v>493</v>
      </c>
      <c r="G190" s="222" t="s">
        <v>214</v>
      </c>
      <c r="H190" s="223">
        <v>52</v>
      </c>
      <c r="I190" s="224"/>
      <c r="J190" s="225">
        <f>ROUND(I190*H190,2)</f>
        <v>0</v>
      </c>
      <c r="K190" s="226"/>
      <c r="L190" s="44"/>
      <c r="M190" s="227" t="s">
        <v>1</v>
      </c>
      <c r="N190" s="228" t="s">
        <v>41</v>
      </c>
      <c r="O190" s="91"/>
      <c r="P190" s="229">
        <f>O190*H190</f>
        <v>0</v>
      </c>
      <c r="Q190" s="229">
        <v>0</v>
      </c>
      <c r="R190" s="229">
        <f>Q190*H190</f>
        <v>0</v>
      </c>
      <c r="S190" s="229">
        <v>0</v>
      </c>
      <c r="T190" s="230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1" t="s">
        <v>156</v>
      </c>
      <c r="AT190" s="231" t="s">
        <v>139</v>
      </c>
      <c r="AU190" s="231" t="s">
        <v>86</v>
      </c>
      <c r="AY190" s="17" t="s">
        <v>136</v>
      </c>
      <c r="BE190" s="232">
        <f>IF(N190="základní",J190,0)</f>
        <v>0</v>
      </c>
      <c r="BF190" s="232">
        <f>IF(N190="snížená",J190,0)</f>
        <v>0</v>
      </c>
      <c r="BG190" s="232">
        <f>IF(N190="zákl. přenesená",J190,0)</f>
        <v>0</v>
      </c>
      <c r="BH190" s="232">
        <f>IF(N190="sníž. přenesená",J190,0)</f>
        <v>0</v>
      </c>
      <c r="BI190" s="232">
        <f>IF(N190="nulová",J190,0)</f>
        <v>0</v>
      </c>
      <c r="BJ190" s="17" t="s">
        <v>84</v>
      </c>
      <c r="BK190" s="232">
        <f>ROUND(I190*H190,2)</f>
        <v>0</v>
      </c>
      <c r="BL190" s="17" t="s">
        <v>156</v>
      </c>
      <c r="BM190" s="231" t="s">
        <v>714</v>
      </c>
    </row>
    <row r="191" s="2" customFormat="1">
      <c r="A191" s="38"/>
      <c r="B191" s="39"/>
      <c r="C191" s="40"/>
      <c r="D191" s="233" t="s">
        <v>145</v>
      </c>
      <c r="E191" s="40"/>
      <c r="F191" s="234" t="s">
        <v>495</v>
      </c>
      <c r="G191" s="40"/>
      <c r="H191" s="40"/>
      <c r="I191" s="235"/>
      <c r="J191" s="40"/>
      <c r="K191" s="40"/>
      <c r="L191" s="44"/>
      <c r="M191" s="236"/>
      <c r="N191" s="237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145</v>
      </c>
      <c r="AU191" s="17" t="s">
        <v>86</v>
      </c>
    </row>
    <row r="192" s="2" customFormat="1" ht="44.25" customHeight="1">
      <c r="A192" s="38"/>
      <c r="B192" s="39"/>
      <c r="C192" s="219" t="s">
        <v>354</v>
      </c>
      <c r="D192" s="219" t="s">
        <v>139</v>
      </c>
      <c r="E192" s="220" t="s">
        <v>497</v>
      </c>
      <c r="F192" s="221" t="s">
        <v>498</v>
      </c>
      <c r="G192" s="222" t="s">
        <v>214</v>
      </c>
      <c r="H192" s="223">
        <v>52</v>
      </c>
      <c r="I192" s="224"/>
      <c r="J192" s="225">
        <f>ROUND(I192*H192,2)</f>
        <v>0</v>
      </c>
      <c r="K192" s="226"/>
      <c r="L192" s="44"/>
      <c r="M192" s="227" t="s">
        <v>1</v>
      </c>
      <c r="N192" s="228" t="s">
        <v>41</v>
      </c>
      <c r="O192" s="91"/>
      <c r="P192" s="229">
        <f>O192*H192</f>
        <v>0</v>
      </c>
      <c r="Q192" s="229">
        <v>0</v>
      </c>
      <c r="R192" s="229">
        <f>Q192*H192</f>
        <v>0</v>
      </c>
      <c r="S192" s="229">
        <v>0</v>
      </c>
      <c r="T192" s="230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1" t="s">
        <v>156</v>
      </c>
      <c r="AT192" s="231" t="s">
        <v>139</v>
      </c>
      <c r="AU192" s="231" t="s">
        <v>86</v>
      </c>
      <c r="AY192" s="17" t="s">
        <v>136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17" t="s">
        <v>84</v>
      </c>
      <c r="BK192" s="232">
        <f>ROUND(I192*H192,2)</f>
        <v>0</v>
      </c>
      <c r="BL192" s="17" t="s">
        <v>156</v>
      </c>
      <c r="BM192" s="231" t="s">
        <v>715</v>
      </c>
    </row>
    <row r="193" s="2" customFormat="1">
      <c r="A193" s="38"/>
      <c r="B193" s="39"/>
      <c r="C193" s="40"/>
      <c r="D193" s="233" t="s">
        <v>145</v>
      </c>
      <c r="E193" s="40"/>
      <c r="F193" s="234" t="s">
        <v>500</v>
      </c>
      <c r="G193" s="40"/>
      <c r="H193" s="40"/>
      <c r="I193" s="235"/>
      <c r="J193" s="40"/>
      <c r="K193" s="40"/>
      <c r="L193" s="44"/>
      <c r="M193" s="236"/>
      <c r="N193" s="237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145</v>
      </c>
      <c r="AU193" s="17" t="s">
        <v>86</v>
      </c>
    </row>
    <row r="194" s="2" customFormat="1" ht="55.5" customHeight="1">
      <c r="A194" s="38"/>
      <c r="B194" s="39"/>
      <c r="C194" s="219" t="s">
        <v>360</v>
      </c>
      <c r="D194" s="219" t="s">
        <v>139</v>
      </c>
      <c r="E194" s="220" t="s">
        <v>716</v>
      </c>
      <c r="F194" s="221" t="s">
        <v>717</v>
      </c>
      <c r="G194" s="222" t="s">
        <v>214</v>
      </c>
      <c r="H194" s="223">
        <v>68.606999999999999</v>
      </c>
      <c r="I194" s="224"/>
      <c r="J194" s="225">
        <f>ROUND(I194*H194,2)</f>
        <v>0</v>
      </c>
      <c r="K194" s="226"/>
      <c r="L194" s="44"/>
      <c r="M194" s="227" t="s">
        <v>1</v>
      </c>
      <c r="N194" s="228" t="s">
        <v>41</v>
      </c>
      <c r="O194" s="91"/>
      <c r="P194" s="229">
        <f>O194*H194</f>
        <v>0</v>
      </c>
      <c r="Q194" s="229">
        <v>0.62651999999999997</v>
      </c>
      <c r="R194" s="229">
        <f>Q194*H194</f>
        <v>42.983657639999997</v>
      </c>
      <c r="S194" s="229">
        <v>0</v>
      </c>
      <c r="T194" s="230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1" t="s">
        <v>156</v>
      </c>
      <c r="AT194" s="231" t="s">
        <v>139</v>
      </c>
      <c r="AU194" s="231" t="s">
        <v>86</v>
      </c>
      <c r="AY194" s="17" t="s">
        <v>136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17" t="s">
        <v>84</v>
      </c>
      <c r="BK194" s="232">
        <f>ROUND(I194*H194,2)</f>
        <v>0</v>
      </c>
      <c r="BL194" s="17" t="s">
        <v>156</v>
      </c>
      <c r="BM194" s="231" t="s">
        <v>718</v>
      </c>
    </row>
    <row r="195" s="2" customFormat="1">
      <c r="A195" s="38"/>
      <c r="B195" s="39"/>
      <c r="C195" s="40"/>
      <c r="D195" s="233" t="s">
        <v>145</v>
      </c>
      <c r="E195" s="40"/>
      <c r="F195" s="234" t="s">
        <v>719</v>
      </c>
      <c r="G195" s="40"/>
      <c r="H195" s="40"/>
      <c r="I195" s="235"/>
      <c r="J195" s="40"/>
      <c r="K195" s="40"/>
      <c r="L195" s="44"/>
      <c r="M195" s="236"/>
      <c r="N195" s="237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145</v>
      </c>
      <c r="AU195" s="17" t="s">
        <v>86</v>
      </c>
    </row>
    <row r="196" s="13" customFormat="1">
      <c r="A196" s="13"/>
      <c r="B196" s="242"/>
      <c r="C196" s="243"/>
      <c r="D196" s="233" t="s">
        <v>241</v>
      </c>
      <c r="E196" s="244" t="s">
        <v>1</v>
      </c>
      <c r="F196" s="245" t="s">
        <v>720</v>
      </c>
      <c r="G196" s="243"/>
      <c r="H196" s="246">
        <v>3.75</v>
      </c>
      <c r="I196" s="247"/>
      <c r="J196" s="243"/>
      <c r="K196" s="243"/>
      <c r="L196" s="248"/>
      <c r="M196" s="249"/>
      <c r="N196" s="250"/>
      <c r="O196" s="250"/>
      <c r="P196" s="250"/>
      <c r="Q196" s="250"/>
      <c r="R196" s="250"/>
      <c r="S196" s="250"/>
      <c r="T196" s="25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2" t="s">
        <v>241</v>
      </c>
      <c r="AU196" s="252" t="s">
        <v>86</v>
      </c>
      <c r="AV196" s="13" t="s">
        <v>86</v>
      </c>
      <c r="AW196" s="13" t="s">
        <v>33</v>
      </c>
      <c r="AX196" s="13" t="s">
        <v>76</v>
      </c>
      <c r="AY196" s="252" t="s">
        <v>136</v>
      </c>
    </row>
    <row r="197" s="13" customFormat="1">
      <c r="A197" s="13"/>
      <c r="B197" s="242"/>
      <c r="C197" s="243"/>
      <c r="D197" s="233" t="s">
        <v>241</v>
      </c>
      <c r="E197" s="244" t="s">
        <v>1</v>
      </c>
      <c r="F197" s="245" t="s">
        <v>721</v>
      </c>
      <c r="G197" s="243"/>
      <c r="H197" s="246">
        <v>5.7599999999999998</v>
      </c>
      <c r="I197" s="247"/>
      <c r="J197" s="243"/>
      <c r="K197" s="243"/>
      <c r="L197" s="248"/>
      <c r="M197" s="249"/>
      <c r="N197" s="250"/>
      <c r="O197" s="250"/>
      <c r="P197" s="250"/>
      <c r="Q197" s="250"/>
      <c r="R197" s="250"/>
      <c r="S197" s="250"/>
      <c r="T197" s="25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2" t="s">
        <v>241</v>
      </c>
      <c r="AU197" s="252" t="s">
        <v>86</v>
      </c>
      <c r="AV197" s="13" t="s">
        <v>86</v>
      </c>
      <c r="AW197" s="13" t="s">
        <v>33</v>
      </c>
      <c r="AX197" s="13" t="s">
        <v>76</v>
      </c>
      <c r="AY197" s="252" t="s">
        <v>136</v>
      </c>
    </row>
    <row r="198" s="13" customFormat="1">
      <c r="A198" s="13"/>
      <c r="B198" s="242"/>
      <c r="C198" s="243"/>
      <c r="D198" s="233" t="s">
        <v>241</v>
      </c>
      <c r="E198" s="244" t="s">
        <v>1</v>
      </c>
      <c r="F198" s="245" t="s">
        <v>722</v>
      </c>
      <c r="G198" s="243"/>
      <c r="H198" s="246">
        <v>1.2</v>
      </c>
      <c r="I198" s="247"/>
      <c r="J198" s="243"/>
      <c r="K198" s="243"/>
      <c r="L198" s="248"/>
      <c r="M198" s="249"/>
      <c r="N198" s="250"/>
      <c r="O198" s="250"/>
      <c r="P198" s="250"/>
      <c r="Q198" s="250"/>
      <c r="R198" s="250"/>
      <c r="S198" s="250"/>
      <c r="T198" s="25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2" t="s">
        <v>241</v>
      </c>
      <c r="AU198" s="252" t="s">
        <v>86</v>
      </c>
      <c r="AV198" s="13" t="s">
        <v>86</v>
      </c>
      <c r="AW198" s="13" t="s">
        <v>33</v>
      </c>
      <c r="AX198" s="13" t="s">
        <v>76</v>
      </c>
      <c r="AY198" s="252" t="s">
        <v>136</v>
      </c>
    </row>
    <row r="199" s="14" customFormat="1">
      <c r="A199" s="14"/>
      <c r="B199" s="264"/>
      <c r="C199" s="265"/>
      <c r="D199" s="233" t="s">
        <v>241</v>
      </c>
      <c r="E199" s="266" t="s">
        <v>1</v>
      </c>
      <c r="F199" s="267" t="s">
        <v>411</v>
      </c>
      <c r="G199" s="265"/>
      <c r="H199" s="268">
        <v>10.709999999999999</v>
      </c>
      <c r="I199" s="269"/>
      <c r="J199" s="265"/>
      <c r="K199" s="265"/>
      <c r="L199" s="270"/>
      <c r="M199" s="271"/>
      <c r="N199" s="272"/>
      <c r="O199" s="272"/>
      <c r="P199" s="272"/>
      <c r="Q199" s="272"/>
      <c r="R199" s="272"/>
      <c r="S199" s="272"/>
      <c r="T199" s="273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74" t="s">
        <v>241</v>
      </c>
      <c r="AU199" s="274" t="s">
        <v>86</v>
      </c>
      <c r="AV199" s="14" t="s">
        <v>151</v>
      </c>
      <c r="AW199" s="14" t="s">
        <v>33</v>
      </c>
      <c r="AX199" s="14" t="s">
        <v>76</v>
      </c>
      <c r="AY199" s="274" t="s">
        <v>136</v>
      </c>
    </row>
    <row r="200" s="13" customFormat="1">
      <c r="A200" s="13"/>
      <c r="B200" s="242"/>
      <c r="C200" s="243"/>
      <c r="D200" s="233" t="s">
        <v>241</v>
      </c>
      <c r="E200" s="244" t="s">
        <v>1</v>
      </c>
      <c r="F200" s="245" t="s">
        <v>723</v>
      </c>
      <c r="G200" s="243"/>
      <c r="H200" s="246">
        <v>1.607</v>
      </c>
      <c r="I200" s="247"/>
      <c r="J200" s="243"/>
      <c r="K200" s="243"/>
      <c r="L200" s="248"/>
      <c r="M200" s="249"/>
      <c r="N200" s="250"/>
      <c r="O200" s="250"/>
      <c r="P200" s="250"/>
      <c r="Q200" s="250"/>
      <c r="R200" s="250"/>
      <c r="S200" s="250"/>
      <c r="T200" s="25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2" t="s">
        <v>241</v>
      </c>
      <c r="AU200" s="252" t="s">
        <v>86</v>
      </c>
      <c r="AV200" s="13" t="s">
        <v>86</v>
      </c>
      <c r="AW200" s="13" t="s">
        <v>33</v>
      </c>
      <c r="AX200" s="13" t="s">
        <v>76</v>
      </c>
      <c r="AY200" s="252" t="s">
        <v>136</v>
      </c>
    </row>
    <row r="201" s="13" customFormat="1">
      <c r="A201" s="13"/>
      <c r="B201" s="242"/>
      <c r="C201" s="243"/>
      <c r="D201" s="233" t="s">
        <v>241</v>
      </c>
      <c r="E201" s="244" t="s">
        <v>1</v>
      </c>
      <c r="F201" s="245" t="s">
        <v>537</v>
      </c>
      <c r="G201" s="243"/>
      <c r="H201" s="246">
        <v>67</v>
      </c>
      <c r="I201" s="247"/>
      <c r="J201" s="243"/>
      <c r="K201" s="243"/>
      <c r="L201" s="248"/>
      <c r="M201" s="249"/>
      <c r="N201" s="250"/>
      <c r="O201" s="250"/>
      <c r="P201" s="250"/>
      <c r="Q201" s="250"/>
      <c r="R201" s="250"/>
      <c r="S201" s="250"/>
      <c r="T201" s="25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2" t="s">
        <v>241</v>
      </c>
      <c r="AU201" s="252" t="s">
        <v>86</v>
      </c>
      <c r="AV201" s="13" t="s">
        <v>86</v>
      </c>
      <c r="AW201" s="13" t="s">
        <v>33</v>
      </c>
      <c r="AX201" s="13" t="s">
        <v>76</v>
      </c>
      <c r="AY201" s="252" t="s">
        <v>136</v>
      </c>
    </row>
    <row r="202" s="14" customFormat="1">
      <c r="A202" s="14"/>
      <c r="B202" s="264"/>
      <c r="C202" s="265"/>
      <c r="D202" s="233" t="s">
        <v>241</v>
      </c>
      <c r="E202" s="266" t="s">
        <v>1</v>
      </c>
      <c r="F202" s="267" t="s">
        <v>411</v>
      </c>
      <c r="G202" s="265"/>
      <c r="H202" s="268">
        <v>68.606999999999999</v>
      </c>
      <c r="I202" s="269"/>
      <c r="J202" s="265"/>
      <c r="K202" s="265"/>
      <c r="L202" s="270"/>
      <c r="M202" s="271"/>
      <c r="N202" s="272"/>
      <c r="O202" s="272"/>
      <c r="P202" s="272"/>
      <c r="Q202" s="272"/>
      <c r="R202" s="272"/>
      <c r="S202" s="272"/>
      <c r="T202" s="273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74" t="s">
        <v>241</v>
      </c>
      <c r="AU202" s="274" t="s">
        <v>86</v>
      </c>
      <c r="AV202" s="14" t="s">
        <v>151</v>
      </c>
      <c r="AW202" s="14" t="s">
        <v>33</v>
      </c>
      <c r="AX202" s="14" t="s">
        <v>84</v>
      </c>
      <c r="AY202" s="274" t="s">
        <v>136</v>
      </c>
    </row>
    <row r="203" s="2" customFormat="1" ht="37.8" customHeight="1">
      <c r="A203" s="38"/>
      <c r="B203" s="39"/>
      <c r="C203" s="219" t="s">
        <v>364</v>
      </c>
      <c r="D203" s="219" t="s">
        <v>139</v>
      </c>
      <c r="E203" s="220" t="s">
        <v>507</v>
      </c>
      <c r="F203" s="221" t="s">
        <v>508</v>
      </c>
      <c r="G203" s="222" t="s">
        <v>214</v>
      </c>
      <c r="H203" s="223">
        <v>68.606999999999999</v>
      </c>
      <c r="I203" s="224"/>
      <c r="J203" s="225">
        <f>ROUND(I203*H203,2)</f>
        <v>0</v>
      </c>
      <c r="K203" s="226"/>
      <c r="L203" s="44"/>
      <c r="M203" s="227" t="s">
        <v>1</v>
      </c>
      <c r="N203" s="228" t="s">
        <v>41</v>
      </c>
      <c r="O203" s="91"/>
      <c r="P203" s="229">
        <f>O203*H203</f>
        <v>0</v>
      </c>
      <c r="Q203" s="229">
        <v>0.15140000000000001</v>
      </c>
      <c r="R203" s="229">
        <f>Q203*H203</f>
        <v>10.3870998</v>
      </c>
      <c r="S203" s="229">
        <v>0</v>
      </c>
      <c r="T203" s="230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1" t="s">
        <v>156</v>
      </c>
      <c r="AT203" s="231" t="s">
        <v>139</v>
      </c>
      <c r="AU203" s="231" t="s">
        <v>86</v>
      </c>
      <c r="AY203" s="17" t="s">
        <v>136</v>
      </c>
      <c r="BE203" s="232">
        <f>IF(N203="základní",J203,0)</f>
        <v>0</v>
      </c>
      <c r="BF203" s="232">
        <f>IF(N203="snížená",J203,0)</f>
        <v>0</v>
      </c>
      <c r="BG203" s="232">
        <f>IF(N203="zákl. přenesená",J203,0)</f>
        <v>0</v>
      </c>
      <c r="BH203" s="232">
        <f>IF(N203="sníž. přenesená",J203,0)</f>
        <v>0</v>
      </c>
      <c r="BI203" s="232">
        <f>IF(N203="nulová",J203,0)</f>
        <v>0</v>
      </c>
      <c r="BJ203" s="17" t="s">
        <v>84</v>
      </c>
      <c r="BK203" s="232">
        <f>ROUND(I203*H203,2)</f>
        <v>0</v>
      </c>
      <c r="BL203" s="17" t="s">
        <v>156</v>
      </c>
      <c r="BM203" s="231" t="s">
        <v>724</v>
      </c>
    </row>
    <row r="204" s="12" customFormat="1" ht="22.8" customHeight="1">
      <c r="A204" s="12"/>
      <c r="B204" s="203"/>
      <c r="C204" s="204"/>
      <c r="D204" s="205" t="s">
        <v>75</v>
      </c>
      <c r="E204" s="217" t="s">
        <v>175</v>
      </c>
      <c r="F204" s="217" t="s">
        <v>511</v>
      </c>
      <c r="G204" s="204"/>
      <c r="H204" s="204"/>
      <c r="I204" s="207"/>
      <c r="J204" s="218">
        <f>BK204</f>
        <v>0</v>
      </c>
      <c r="K204" s="204"/>
      <c r="L204" s="209"/>
      <c r="M204" s="210"/>
      <c r="N204" s="211"/>
      <c r="O204" s="211"/>
      <c r="P204" s="212">
        <f>SUM(P205:P209)</f>
        <v>0</v>
      </c>
      <c r="Q204" s="211"/>
      <c r="R204" s="212">
        <f>SUM(R205:R209)</f>
        <v>0.041600999999999999</v>
      </c>
      <c r="S204" s="211"/>
      <c r="T204" s="213">
        <f>SUM(T205:T209)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14" t="s">
        <v>84</v>
      </c>
      <c r="AT204" s="215" t="s">
        <v>75</v>
      </c>
      <c r="AU204" s="215" t="s">
        <v>84</v>
      </c>
      <c r="AY204" s="214" t="s">
        <v>136</v>
      </c>
      <c r="BK204" s="216">
        <f>SUM(BK205:BK209)</f>
        <v>0</v>
      </c>
    </row>
    <row r="205" s="2" customFormat="1" ht="24.15" customHeight="1">
      <c r="A205" s="38"/>
      <c r="B205" s="39"/>
      <c r="C205" s="219" t="s">
        <v>368</v>
      </c>
      <c r="D205" s="219" t="s">
        <v>139</v>
      </c>
      <c r="E205" s="220" t="s">
        <v>725</v>
      </c>
      <c r="F205" s="221" t="s">
        <v>525</v>
      </c>
      <c r="G205" s="222" t="s">
        <v>219</v>
      </c>
      <c r="H205" s="223">
        <v>0.14999999999999999</v>
      </c>
      <c r="I205" s="224"/>
      <c r="J205" s="225">
        <f>ROUND(I205*H205,2)</f>
        <v>0</v>
      </c>
      <c r="K205" s="226"/>
      <c r="L205" s="44"/>
      <c r="M205" s="227" t="s">
        <v>1</v>
      </c>
      <c r="N205" s="228" t="s">
        <v>41</v>
      </c>
      <c r="O205" s="91"/>
      <c r="P205" s="229">
        <f>O205*H205</f>
        <v>0</v>
      </c>
      <c r="Q205" s="229">
        <v>0.21734000000000001</v>
      </c>
      <c r="R205" s="229">
        <f>Q205*H205</f>
        <v>0.032600999999999998</v>
      </c>
      <c r="S205" s="229">
        <v>0</v>
      </c>
      <c r="T205" s="230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1" t="s">
        <v>156</v>
      </c>
      <c r="AT205" s="231" t="s">
        <v>139</v>
      </c>
      <c r="AU205" s="231" t="s">
        <v>86</v>
      </c>
      <c r="AY205" s="17" t="s">
        <v>136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17" t="s">
        <v>84</v>
      </c>
      <c r="BK205" s="232">
        <f>ROUND(I205*H205,2)</f>
        <v>0</v>
      </c>
      <c r="BL205" s="17" t="s">
        <v>156</v>
      </c>
      <c r="BM205" s="231" t="s">
        <v>726</v>
      </c>
    </row>
    <row r="206" s="2" customFormat="1">
      <c r="A206" s="38"/>
      <c r="B206" s="39"/>
      <c r="C206" s="40"/>
      <c r="D206" s="233" t="s">
        <v>145</v>
      </c>
      <c r="E206" s="40"/>
      <c r="F206" s="234" t="s">
        <v>727</v>
      </c>
      <c r="G206" s="40"/>
      <c r="H206" s="40"/>
      <c r="I206" s="235"/>
      <c r="J206" s="40"/>
      <c r="K206" s="40"/>
      <c r="L206" s="44"/>
      <c r="M206" s="236"/>
      <c r="N206" s="237"/>
      <c r="O206" s="91"/>
      <c r="P206" s="91"/>
      <c r="Q206" s="91"/>
      <c r="R206" s="91"/>
      <c r="S206" s="91"/>
      <c r="T206" s="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145</v>
      </c>
      <c r="AU206" s="17" t="s">
        <v>86</v>
      </c>
    </row>
    <row r="207" s="2" customFormat="1" ht="24.15" customHeight="1">
      <c r="A207" s="38"/>
      <c r="B207" s="39"/>
      <c r="C207" s="253" t="s">
        <v>372</v>
      </c>
      <c r="D207" s="253" t="s">
        <v>295</v>
      </c>
      <c r="E207" s="254" t="s">
        <v>529</v>
      </c>
      <c r="F207" s="255" t="s">
        <v>530</v>
      </c>
      <c r="G207" s="256" t="s">
        <v>219</v>
      </c>
      <c r="H207" s="257">
        <v>0.14999999999999999</v>
      </c>
      <c r="I207" s="258"/>
      <c r="J207" s="259">
        <f>ROUND(I207*H207,2)</f>
        <v>0</v>
      </c>
      <c r="K207" s="260"/>
      <c r="L207" s="261"/>
      <c r="M207" s="262" t="s">
        <v>1</v>
      </c>
      <c r="N207" s="263" t="s">
        <v>41</v>
      </c>
      <c r="O207" s="91"/>
      <c r="P207" s="229">
        <f>O207*H207</f>
        <v>0</v>
      </c>
      <c r="Q207" s="229">
        <v>0.059999999999999998</v>
      </c>
      <c r="R207" s="229">
        <f>Q207*H207</f>
        <v>0.0089999999999999993</v>
      </c>
      <c r="S207" s="229">
        <v>0</v>
      </c>
      <c r="T207" s="230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1" t="s">
        <v>175</v>
      </c>
      <c r="AT207" s="231" t="s">
        <v>295</v>
      </c>
      <c r="AU207" s="231" t="s">
        <v>86</v>
      </c>
      <c r="AY207" s="17" t="s">
        <v>136</v>
      </c>
      <c r="BE207" s="232">
        <f>IF(N207="základní",J207,0)</f>
        <v>0</v>
      </c>
      <c r="BF207" s="232">
        <f>IF(N207="snížená",J207,0)</f>
        <v>0</v>
      </c>
      <c r="BG207" s="232">
        <f>IF(N207="zákl. přenesená",J207,0)</f>
        <v>0</v>
      </c>
      <c r="BH207" s="232">
        <f>IF(N207="sníž. přenesená",J207,0)</f>
        <v>0</v>
      </c>
      <c r="BI207" s="232">
        <f>IF(N207="nulová",J207,0)</f>
        <v>0</v>
      </c>
      <c r="BJ207" s="17" t="s">
        <v>84</v>
      </c>
      <c r="BK207" s="232">
        <f>ROUND(I207*H207,2)</f>
        <v>0</v>
      </c>
      <c r="BL207" s="17" t="s">
        <v>156</v>
      </c>
      <c r="BM207" s="231" t="s">
        <v>728</v>
      </c>
    </row>
    <row r="208" s="2" customFormat="1" ht="33" customHeight="1">
      <c r="A208" s="38"/>
      <c r="B208" s="39"/>
      <c r="C208" s="219" t="s">
        <v>377</v>
      </c>
      <c r="D208" s="219" t="s">
        <v>139</v>
      </c>
      <c r="E208" s="220" t="s">
        <v>538</v>
      </c>
      <c r="F208" s="221" t="s">
        <v>539</v>
      </c>
      <c r="G208" s="222" t="s">
        <v>234</v>
      </c>
      <c r="H208" s="223">
        <v>0.95699999999999996</v>
      </c>
      <c r="I208" s="224"/>
      <c r="J208" s="225">
        <f>ROUND(I208*H208,2)</f>
        <v>0</v>
      </c>
      <c r="K208" s="226"/>
      <c r="L208" s="44"/>
      <c r="M208" s="227" t="s">
        <v>1</v>
      </c>
      <c r="N208" s="228" t="s">
        <v>41</v>
      </c>
      <c r="O208" s="91"/>
      <c r="P208" s="229">
        <f>O208*H208</f>
        <v>0</v>
      </c>
      <c r="Q208" s="229">
        <v>0</v>
      </c>
      <c r="R208" s="229">
        <f>Q208*H208</f>
        <v>0</v>
      </c>
      <c r="S208" s="229">
        <v>0</v>
      </c>
      <c r="T208" s="230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1" t="s">
        <v>156</v>
      </c>
      <c r="AT208" s="231" t="s">
        <v>139</v>
      </c>
      <c r="AU208" s="231" t="s">
        <v>86</v>
      </c>
      <c r="AY208" s="17" t="s">
        <v>136</v>
      </c>
      <c r="BE208" s="232">
        <f>IF(N208="základní",J208,0)</f>
        <v>0</v>
      </c>
      <c r="BF208" s="232">
        <f>IF(N208="snížená",J208,0)</f>
        <v>0</v>
      </c>
      <c r="BG208" s="232">
        <f>IF(N208="zákl. přenesená",J208,0)</f>
        <v>0</v>
      </c>
      <c r="BH208" s="232">
        <f>IF(N208="sníž. přenesená",J208,0)</f>
        <v>0</v>
      </c>
      <c r="BI208" s="232">
        <f>IF(N208="nulová",J208,0)</f>
        <v>0</v>
      </c>
      <c r="BJ208" s="17" t="s">
        <v>84</v>
      </c>
      <c r="BK208" s="232">
        <f>ROUND(I208*H208,2)</f>
        <v>0</v>
      </c>
      <c r="BL208" s="17" t="s">
        <v>156</v>
      </c>
      <c r="BM208" s="231" t="s">
        <v>729</v>
      </c>
    </row>
    <row r="209" s="2" customFormat="1">
      <c r="A209" s="38"/>
      <c r="B209" s="39"/>
      <c r="C209" s="40"/>
      <c r="D209" s="233" t="s">
        <v>145</v>
      </c>
      <c r="E209" s="40"/>
      <c r="F209" s="234" t="s">
        <v>730</v>
      </c>
      <c r="G209" s="40"/>
      <c r="H209" s="40"/>
      <c r="I209" s="235"/>
      <c r="J209" s="40"/>
      <c r="K209" s="40"/>
      <c r="L209" s="44"/>
      <c r="M209" s="236"/>
      <c r="N209" s="237"/>
      <c r="O209" s="91"/>
      <c r="P209" s="91"/>
      <c r="Q209" s="91"/>
      <c r="R209" s="91"/>
      <c r="S209" s="91"/>
      <c r="T209" s="92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145</v>
      </c>
      <c r="AU209" s="17" t="s">
        <v>86</v>
      </c>
    </row>
    <row r="210" s="12" customFormat="1" ht="22.8" customHeight="1">
      <c r="A210" s="12"/>
      <c r="B210" s="203"/>
      <c r="C210" s="204"/>
      <c r="D210" s="205" t="s">
        <v>75</v>
      </c>
      <c r="E210" s="217" t="s">
        <v>180</v>
      </c>
      <c r="F210" s="217" t="s">
        <v>542</v>
      </c>
      <c r="G210" s="204"/>
      <c r="H210" s="204"/>
      <c r="I210" s="207"/>
      <c r="J210" s="218">
        <f>BK210</f>
        <v>0</v>
      </c>
      <c r="K210" s="204"/>
      <c r="L210" s="209"/>
      <c r="M210" s="210"/>
      <c r="N210" s="211"/>
      <c r="O210" s="211"/>
      <c r="P210" s="212">
        <f>SUM(P211:P217)</f>
        <v>0</v>
      </c>
      <c r="Q210" s="211"/>
      <c r="R210" s="212">
        <f>SUM(R211:R217)</f>
        <v>5.6100214399999997</v>
      </c>
      <c r="S210" s="211"/>
      <c r="T210" s="213">
        <f>SUM(T211:T217)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14" t="s">
        <v>84</v>
      </c>
      <c r="AT210" s="215" t="s">
        <v>75</v>
      </c>
      <c r="AU210" s="215" t="s">
        <v>84</v>
      </c>
      <c r="AY210" s="214" t="s">
        <v>136</v>
      </c>
      <c r="BK210" s="216">
        <f>SUM(BK211:BK217)</f>
        <v>0</v>
      </c>
    </row>
    <row r="211" s="2" customFormat="1" ht="37.8" customHeight="1">
      <c r="A211" s="38"/>
      <c r="B211" s="39"/>
      <c r="C211" s="219" t="s">
        <v>381</v>
      </c>
      <c r="D211" s="219" t="s">
        <v>139</v>
      </c>
      <c r="E211" s="220" t="s">
        <v>569</v>
      </c>
      <c r="F211" s="221" t="s">
        <v>570</v>
      </c>
      <c r="G211" s="222" t="s">
        <v>515</v>
      </c>
      <c r="H211" s="223">
        <v>21.5</v>
      </c>
      <c r="I211" s="224"/>
      <c r="J211" s="225">
        <f>ROUND(I211*H211,2)</f>
        <v>0</v>
      </c>
      <c r="K211" s="226"/>
      <c r="L211" s="44"/>
      <c r="M211" s="227" t="s">
        <v>1</v>
      </c>
      <c r="N211" s="228" t="s">
        <v>41</v>
      </c>
      <c r="O211" s="91"/>
      <c r="P211" s="229">
        <f>O211*H211</f>
        <v>0</v>
      </c>
      <c r="Q211" s="229">
        <v>0</v>
      </c>
      <c r="R211" s="229">
        <f>Q211*H211</f>
        <v>0</v>
      </c>
      <c r="S211" s="229">
        <v>0</v>
      </c>
      <c r="T211" s="230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1" t="s">
        <v>156</v>
      </c>
      <c r="AT211" s="231" t="s">
        <v>139</v>
      </c>
      <c r="AU211" s="231" t="s">
        <v>86</v>
      </c>
      <c r="AY211" s="17" t="s">
        <v>136</v>
      </c>
      <c r="BE211" s="232">
        <f>IF(N211="základní",J211,0)</f>
        <v>0</v>
      </c>
      <c r="BF211" s="232">
        <f>IF(N211="snížená",J211,0)</f>
        <v>0</v>
      </c>
      <c r="BG211" s="232">
        <f>IF(N211="zákl. přenesená",J211,0)</f>
        <v>0</v>
      </c>
      <c r="BH211" s="232">
        <f>IF(N211="sníž. přenesená",J211,0)</f>
        <v>0</v>
      </c>
      <c r="BI211" s="232">
        <f>IF(N211="nulová",J211,0)</f>
        <v>0</v>
      </c>
      <c r="BJ211" s="17" t="s">
        <v>84</v>
      </c>
      <c r="BK211" s="232">
        <f>ROUND(I211*H211,2)</f>
        <v>0</v>
      </c>
      <c r="BL211" s="17" t="s">
        <v>156</v>
      </c>
      <c r="BM211" s="231" t="s">
        <v>731</v>
      </c>
    </row>
    <row r="212" s="2" customFormat="1" ht="55.5" customHeight="1">
      <c r="A212" s="38"/>
      <c r="B212" s="39"/>
      <c r="C212" s="219" t="s">
        <v>386</v>
      </c>
      <c r="D212" s="219" t="s">
        <v>139</v>
      </c>
      <c r="E212" s="220" t="s">
        <v>574</v>
      </c>
      <c r="F212" s="221" t="s">
        <v>575</v>
      </c>
      <c r="G212" s="222" t="s">
        <v>515</v>
      </c>
      <c r="H212" s="223">
        <v>21.5</v>
      </c>
      <c r="I212" s="224"/>
      <c r="J212" s="225">
        <f>ROUND(I212*H212,2)</f>
        <v>0</v>
      </c>
      <c r="K212" s="226"/>
      <c r="L212" s="44"/>
      <c r="M212" s="227" t="s">
        <v>1</v>
      </c>
      <c r="N212" s="228" t="s">
        <v>41</v>
      </c>
      <c r="O212" s="91"/>
      <c r="P212" s="229">
        <f>O212*H212</f>
        <v>0</v>
      </c>
      <c r="Q212" s="229">
        <v>0.00011</v>
      </c>
      <c r="R212" s="229">
        <f>Q212*H212</f>
        <v>0.0023649999999999999</v>
      </c>
      <c r="S212" s="229">
        <v>0</v>
      </c>
      <c r="T212" s="230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31" t="s">
        <v>156</v>
      </c>
      <c r="AT212" s="231" t="s">
        <v>139</v>
      </c>
      <c r="AU212" s="231" t="s">
        <v>86</v>
      </c>
      <c r="AY212" s="17" t="s">
        <v>136</v>
      </c>
      <c r="BE212" s="232">
        <f>IF(N212="základní",J212,0)</f>
        <v>0</v>
      </c>
      <c r="BF212" s="232">
        <f>IF(N212="snížená",J212,0)</f>
        <v>0</v>
      </c>
      <c r="BG212" s="232">
        <f>IF(N212="zákl. přenesená",J212,0)</f>
        <v>0</v>
      </c>
      <c r="BH212" s="232">
        <f>IF(N212="sníž. přenesená",J212,0)</f>
        <v>0</v>
      </c>
      <c r="BI212" s="232">
        <f>IF(N212="nulová",J212,0)</f>
        <v>0</v>
      </c>
      <c r="BJ212" s="17" t="s">
        <v>84</v>
      </c>
      <c r="BK212" s="232">
        <f>ROUND(I212*H212,2)</f>
        <v>0</v>
      </c>
      <c r="BL212" s="17" t="s">
        <v>156</v>
      </c>
      <c r="BM212" s="231" t="s">
        <v>732</v>
      </c>
    </row>
    <row r="213" s="2" customFormat="1" ht="37.8" customHeight="1">
      <c r="A213" s="38"/>
      <c r="B213" s="39"/>
      <c r="C213" s="219" t="s">
        <v>391</v>
      </c>
      <c r="D213" s="219" t="s">
        <v>139</v>
      </c>
      <c r="E213" s="220" t="s">
        <v>581</v>
      </c>
      <c r="F213" s="221" t="s">
        <v>582</v>
      </c>
      <c r="G213" s="222" t="s">
        <v>219</v>
      </c>
      <c r="H213" s="223">
        <v>0.14999999999999999</v>
      </c>
      <c r="I213" s="224"/>
      <c r="J213" s="225">
        <f>ROUND(I213*H213,2)</f>
        <v>0</v>
      </c>
      <c r="K213" s="226"/>
      <c r="L213" s="44"/>
      <c r="M213" s="227" t="s">
        <v>1</v>
      </c>
      <c r="N213" s="228" t="s">
        <v>41</v>
      </c>
      <c r="O213" s="91"/>
      <c r="P213" s="229">
        <f>O213*H213</f>
        <v>0</v>
      </c>
      <c r="Q213" s="229">
        <v>9.8949999999999996</v>
      </c>
      <c r="R213" s="229">
        <f>Q213*H213</f>
        <v>1.4842499999999999</v>
      </c>
      <c r="S213" s="229">
        <v>0</v>
      </c>
      <c r="T213" s="230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1" t="s">
        <v>156</v>
      </c>
      <c r="AT213" s="231" t="s">
        <v>139</v>
      </c>
      <c r="AU213" s="231" t="s">
        <v>86</v>
      </c>
      <c r="AY213" s="17" t="s">
        <v>136</v>
      </c>
      <c r="BE213" s="232">
        <f>IF(N213="základní",J213,0)</f>
        <v>0</v>
      </c>
      <c r="BF213" s="232">
        <f>IF(N213="snížená",J213,0)</f>
        <v>0</v>
      </c>
      <c r="BG213" s="232">
        <f>IF(N213="zákl. přenesená",J213,0)</f>
        <v>0</v>
      </c>
      <c r="BH213" s="232">
        <f>IF(N213="sníž. přenesená",J213,0)</f>
        <v>0</v>
      </c>
      <c r="BI213" s="232">
        <f>IF(N213="nulová",J213,0)</f>
        <v>0</v>
      </c>
      <c r="BJ213" s="17" t="s">
        <v>84</v>
      </c>
      <c r="BK213" s="232">
        <f>ROUND(I213*H213,2)</f>
        <v>0</v>
      </c>
      <c r="BL213" s="17" t="s">
        <v>156</v>
      </c>
      <c r="BM213" s="231" t="s">
        <v>733</v>
      </c>
    </row>
    <row r="214" s="2" customFormat="1">
      <c r="A214" s="38"/>
      <c r="B214" s="39"/>
      <c r="C214" s="40"/>
      <c r="D214" s="233" t="s">
        <v>145</v>
      </c>
      <c r="E214" s="40"/>
      <c r="F214" s="234" t="s">
        <v>734</v>
      </c>
      <c r="G214" s="40"/>
      <c r="H214" s="40"/>
      <c r="I214" s="235"/>
      <c r="J214" s="40"/>
      <c r="K214" s="40"/>
      <c r="L214" s="44"/>
      <c r="M214" s="236"/>
      <c r="N214" s="237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145</v>
      </c>
      <c r="AU214" s="17" t="s">
        <v>86</v>
      </c>
    </row>
    <row r="215" s="2" customFormat="1" ht="24.15" customHeight="1">
      <c r="A215" s="38"/>
      <c r="B215" s="39"/>
      <c r="C215" s="219" t="s">
        <v>396</v>
      </c>
      <c r="D215" s="219" t="s">
        <v>139</v>
      </c>
      <c r="E215" s="220" t="s">
        <v>591</v>
      </c>
      <c r="F215" s="221" t="s">
        <v>592</v>
      </c>
      <c r="G215" s="222" t="s">
        <v>515</v>
      </c>
      <c r="H215" s="223">
        <v>1.2230000000000001</v>
      </c>
      <c r="I215" s="224"/>
      <c r="J215" s="225">
        <f>ROUND(I215*H215,2)</f>
        <v>0</v>
      </c>
      <c r="K215" s="226"/>
      <c r="L215" s="44"/>
      <c r="M215" s="227" t="s">
        <v>1</v>
      </c>
      <c r="N215" s="228" t="s">
        <v>41</v>
      </c>
      <c r="O215" s="91"/>
      <c r="P215" s="229">
        <f>O215*H215</f>
        <v>0</v>
      </c>
      <c r="Q215" s="229">
        <v>1.3682799999999999</v>
      </c>
      <c r="R215" s="229">
        <f>Q215*H215</f>
        <v>1.6734064399999999</v>
      </c>
      <c r="S215" s="229">
        <v>0</v>
      </c>
      <c r="T215" s="230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1" t="s">
        <v>156</v>
      </c>
      <c r="AT215" s="231" t="s">
        <v>139</v>
      </c>
      <c r="AU215" s="231" t="s">
        <v>86</v>
      </c>
      <c r="AY215" s="17" t="s">
        <v>136</v>
      </c>
      <c r="BE215" s="232">
        <f>IF(N215="základní",J215,0)</f>
        <v>0</v>
      </c>
      <c r="BF215" s="232">
        <f>IF(N215="snížená",J215,0)</f>
        <v>0</v>
      </c>
      <c r="BG215" s="232">
        <f>IF(N215="zákl. přenesená",J215,0)</f>
        <v>0</v>
      </c>
      <c r="BH215" s="232">
        <f>IF(N215="sníž. přenesená",J215,0)</f>
        <v>0</v>
      </c>
      <c r="BI215" s="232">
        <f>IF(N215="nulová",J215,0)</f>
        <v>0</v>
      </c>
      <c r="BJ215" s="17" t="s">
        <v>84</v>
      </c>
      <c r="BK215" s="232">
        <f>ROUND(I215*H215,2)</f>
        <v>0</v>
      </c>
      <c r="BL215" s="17" t="s">
        <v>156</v>
      </c>
      <c r="BM215" s="231" t="s">
        <v>735</v>
      </c>
    </row>
    <row r="216" s="2" customFormat="1">
      <c r="A216" s="38"/>
      <c r="B216" s="39"/>
      <c r="C216" s="40"/>
      <c r="D216" s="233" t="s">
        <v>145</v>
      </c>
      <c r="E216" s="40"/>
      <c r="F216" s="234" t="s">
        <v>736</v>
      </c>
      <c r="G216" s="40"/>
      <c r="H216" s="40"/>
      <c r="I216" s="235"/>
      <c r="J216" s="40"/>
      <c r="K216" s="40"/>
      <c r="L216" s="44"/>
      <c r="M216" s="236"/>
      <c r="N216" s="237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145</v>
      </c>
      <c r="AU216" s="17" t="s">
        <v>86</v>
      </c>
    </row>
    <row r="217" s="2" customFormat="1" ht="24.15" customHeight="1">
      <c r="A217" s="38"/>
      <c r="B217" s="39"/>
      <c r="C217" s="253" t="s">
        <v>400</v>
      </c>
      <c r="D217" s="253" t="s">
        <v>295</v>
      </c>
      <c r="E217" s="254" t="s">
        <v>596</v>
      </c>
      <c r="F217" s="255" t="s">
        <v>597</v>
      </c>
      <c r="G217" s="256" t="s">
        <v>219</v>
      </c>
      <c r="H217" s="257">
        <v>1</v>
      </c>
      <c r="I217" s="258"/>
      <c r="J217" s="259">
        <f>ROUND(I217*H217,2)</f>
        <v>0</v>
      </c>
      <c r="K217" s="260"/>
      <c r="L217" s="261"/>
      <c r="M217" s="262" t="s">
        <v>1</v>
      </c>
      <c r="N217" s="263" t="s">
        <v>41</v>
      </c>
      <c r="O217" s="91"/>
      <c r="P217" s="229">
        <f>O217*H217</f>
        <v>0</v>
      </c>
      <c r="Q217" s="229">
        <v>2.4500000000000002</v>
      </c>
      <c r="R217" s="229">
        <f>Q217*H217</f>
        <v>2.4500000000000002</v>
      </c>
      <c r="S217" s="229">
        <v>0</v>
      </c>
      <c r="T217" s="230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1" t="s">
        <v>175</v>
      </c>
      <c r="AT217" s="231" t="s">
        <v>295</v>
      </c>
      <c r="AU217" s="231" t="s">
        <v>86</v>
      </c>
      <c r="AY217" s="17" t="s">
        <v>136</v>
      </c>
      <c r="BE217" s="232">
        <f>IF(N217="základní",J217,0)</f>
        <v>0</v>
      </c>
      <c r="BF217" s="232">
        <f>IF(N217="snížená",J217,0)</f>
        <v>0</v>
      </c>
      <c r="BG217" s="232">
        <f>IF(N217="zákl. přenesená",J217,0)</f>
        <v>0</v>
      </c>
      <c r="BH217" s="232">
        <f>IF(N217="sníž. přenesená",J217,0)</f>
        <v>0</v>
      </c>
      <c r="BI217" s="232">
        <f>IF(N217="nulová",J217,0)</f>
        <v>0</v>
      </c>
      <c r="BJ217" s="17" t="s">
        <v>84</v>
      </c>
      <c r="BK217" s="232">
        <f>ROUND(I217*H217,2)</f>
        <v>0</v>
      </c>
      <c r="BL217" s="17" t="s">
        <v>156</v>
      </c>
      <c r="BM217" s="231" t="s">
        <v>737</v>
      </c>
    </row>
    <row r="218" s="12" customFormat="1" ht="22.8" customHeight="1">
      <c r="A218" s="12"/>
      <c r="B218" s="203"/>
      <c r="C218" s="204"/>
      <c r="D218" s="205" t="s">
        <v>75</v>
      </c>
      <c r="E218" s="217" t="s">
        <v>653</v>
      </c>
      <c r="F218" s="217" t="s">
        <v>654</v>
      </c>
      <c r="G218" s="204"/>
      <c r="H218" s="204"/>
      <c r="I218" s="207"/>
      <c r="J218" s="218">
        <f>BK218</f>
        <v>0</v>
      </c>
      <c r="K218" s="204"/>
      <c r="L218" s="209"/>
      <c r="M218" s="210"/>
      <c r="N218" s="211"/>
      <c r="O218" s="211"/>
      <c r="P218" s="212">
        <f>P219</f>
        <v>0</v>
      </c>
      <c r="Q218" s="211"/>
      <c r="R218" s="212">
        <f>R219</f>
        <v>0</v>
      </c>
      <c r="S218" s="211"/>
      <c r="T218" s="213">
        <f>T219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14" t="s">
        <v>84</v>
      </c>
      <c r="AT218" s="215" t="s">
        <v>75</v>
      </c>
      <c r="AU218" s="215" t="s">
        <v>84</v>
      </c>
      <c r="AY218" s="214" t="s">
        <v>136</v>
      </c>
      <c r="BK218" s="216">
        <f>BK219</f>
        <v>0</v>
      </c>
    </row>
    <row r="219" s="2" customFormat="1" ht="44.25" customHeight="1">
      <c r="A219" s="38"/>
      <c r="B219" s="39"/>
      <c r="C219" s="219" t="s">
        <v>405</v>
      </c>
      <c r="D219" s="219" t="s">
        <v>139</v>
      </c>
      <c r="E219" s="220" t="s">
        <v>656</v>
      </c>
      <c r="F219" s="221" t="s">
        <v>657</v>
      </c>
      <c r="G219" s="222" t="s">
        <v>281</v>
      </c>
      <c r="H219" s="223">
        <v>91.046000000000006</v>
      </c>
      <c r="I219" s="224"/>
      <c r="J219" s="225">
        <f>ROUND(I219*H219,2)</f>
        <v>0</v>
      </c>
      <c r="K219" s="226"/>
      <c r="L219" s="44"/>
      <c r="M219" s="286" t="s">
        <v>1</v>
      </c>
      <c r="N219" s="287" t="s">
        <v>41</v>
      </c>
      <c r="O219" s="240"/>
      <c r="P219" s="288">
        <f>O219*H219</f>
        <v>0</v>
      </c>
      <c r="Q219" s="288">
        <v>0</v>
      </c>
      <c r="R219" s="288">
        <f>Q219*H219</f>
        <v>0</v>
      </c>
      <c r="S219" s="288">
        <v>0</v>
      </c>
      <c r="T219" s="289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1" t="s">
        <v>156</v>
      </c>
      <c r="AT219" s="231" t="s">
        <v>139</v>
      </c>
      <c r="AU219" s="231" t="s">
        <v>86</v>
      </c>
      <c r="AY219" s="17" t="s">
        <v>136</v>
      </c>
      <c r="BE219" s="232">
        <f>IF(N219="základní",J219,0)</f>
        <v>0</v>
      </c>
      <c r="BF219" s="232">
        <f>IF(N219="snížená",J219,0)</f>
        <v>0</v>
      </c>
      <c r="BG219" s="232">
        <f>IF(N219="zákl. přenesená",J219,0)</f>
        <v>0</v>
      </c>
      <c r="BH219" s="232">
        <f>IF(N219="sníž. přenesená",J219,0)</f>
        <v>0</v>
      </c>
      <c r="BI219" s="232">
        <f>IF(N219="nulová",J219,0)</f>
        <v>0</v>
      </c>
      <c r="BJ219" s="17" t="s">
        <v>84</v>
      </c>
      <c r="BK219" s="232">
        <f>ROUND(I219*H219,2)</f>
        <v>0</v>
      </c>
      <c r="BL219" s="17" t="s">
        <v>156</v>
      </c>
      <c r="BM219" s="231" t="s">
        <v>738</v>
      </c>
    </row>
    <row r="220" s="2" customFormat="1" ht="6.96" customHeight="1">
      <c r="A220" s="38"/>
      <c r="B220" s="66"/>
      <c r="C220" s="67"/>
      <c r="D220" s="67"/>
      <c r="E220" s="67"/>
      <c r="F220" s="67"/>
      <c r="G220" s="67"/>
      <c r="H220" s="67"/>
      <c r="I220" s="67"/>
      <c r="J220" s="67"/>
      <c r="K220" s="67"/>
      <c r="L220" s="44"/>
      <c r="M220" s="38"/>
      <c r="O220" s="38"/>
      <c r="P220" s="38"/>
      <c r="Q220" s="38"/>
      <c r="R220" s="38"/>
      <c r="S220" s="38"/>
      <c r="T220" s="38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</row>
  </sheetData>
  <sheetProtection sheet="1" autoFilter="0" formatColumns="0" formatRows="0" objects="1" scenarios="1" spinCount="100000" saltValue="oKeUCqe8hQJ+KA2XtgNV2dOzlH7Ljg1jvQNEnyyStDQv7P4Pwe15QyGiTqTbrYrwFWGi4/l9vJPw212dTeCZGw==" hashValue="fBvleZQrH1V4WVwx1q2NJXDt44cXHil46MRUF8kvKOThggAcQsCasSbl3OhPhYB4YYsGKY4nBO+XnlN6HZUXfw==" algorithmName="SHA-512" password="DF47"/>
  <autoFilter ref="C123:K219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98</v>
      </c>
    </row>
    <row r="3" hidden="1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hidden="1" s="1" customFormat="1" ht="24.96" customHeight="1">
      <c r="B4" s="20"/>
      <c r="D4" s="138" t="s">
        <v>108</v>
      </c>
      <c r="L4" s="20"/>
      <c r="M4" s="139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0" t="s">
        <v>16</v>
      </c>
      <c r="L6" s="20"/>
    </row>
    <row r="7" hidden="1" s="1" customFormat="1" ht="16.5" customHeight="1">
      <c r="B7" s="20"/>
      <c r="E7" s="141" t="str">
        <f>'Rekapitulace stavby'!K6</f>
        <v>Záchlumí - cesta od Valachu do České Rybné</v>
      </c>
      <c r="F7" s="140"/>
      <c r="G7" s="140"/>
      <c r="H7" s="140"/>
      <c r="L7" s="20"/>
    </row>
    <row r="8" hidden="1" s="2" customFormat="1" ht="12" customHeight="1">
      <c r="A8" s="38"/>
      <c r="B8" s="44"/>
      <c r="C8" s="38"/>
      <c r="D8" s="140" t="s">
        <v>109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42" t="s">
        <v>739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23. 3. 2023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3" t="s">
        <v>111</v>
      </c>
      <c r="F21" s="38"/>
      <c r="G21" s="38"/>
      <c r="H21" s="38"/>
      <c r="I21" s="140" t="s">
        <v>26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ROUND((SUM(BE128:BE272)),  2)</f>
        <v>0</v>
      </c>
      <c r="G33" s="38"/>
      <c r="H33" s="38"/>
      <c r="I33" s="155">
        <v>0.20999999999999999</v>
      </c>
      <c r="J33" s="154">
        <f>ROUND(((SUM(BE128:BE272))*I33),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0" t="s">
        <v>42</v>
      </c>
      <c r="F34" s="154">
        <f>ROUND((SUM(BF128:BF272)),  2)</f>
        <v>0</v>
      </c>
      <c r="G34" s="38"/>
      <c r="H34" s="38"/>
      <c r="I34" s="155">
        <v>0.14999999999999999</v>
      </c>
      <c r="J34" s="154">
        <f>ROUND(((SUM(BF128:BF272))*I34),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ROUND((SUM(BG128:BG272)),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ROUND((SUM(BH128:BH272)),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ROUND((SUM(BI128:BI272)),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112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74" t="str">
        <f>E7</f>
        <v>Záchlumí - cesta od Valachu do České Rybné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109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SO 102.1 - Rámový propust v km0,120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23. 3. 2023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>IDProjekt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5" t="s">
        <v>113</v>
      </c>
      <c r="D94" s="176"/>
      <c r="E94" s="176"/>
      <c r="F94" s="176"/>
      <c r="G94" s="176"/>
      <c r="H94" s="176"/>
      <c r="I94" s="176"/>
      <c r="J94" s="177" t="s">
        <v>114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8" t="s">
        <v>115</v>
      </c>
      <c r="D96" s="40"/>
      <c r="E96" s="40"/>
      <c r="F96" s="40"/>
      <c r="G96" s="40"/>
      <c r="H96" s="40"/>
      <c r="I96" s="40"/>
      <c r="J96" s="110">
        <f>J128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116</v>
      </c>
    </row>
    <row r="97" hidden="1" s="9" customFormat="1" ht="24.96" customHeight="1">
      <c r="A97" s="9"/>
      <c r="B97" s="179"/>
      <c r="C97" s="180"/>
      <c r="D97" s="181" t="s">
        <v>200</v>
      </c>
      <c r="E97" s="182"/>
      <c r="F97" s="182"/>
      <c r="G97" s="182"/>
      <c r="H97" s="182"/>
      <c r="I97" s="182"/>
      <c r="J97" s="183">
        <f>J129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201</v>
      </c>
      <c r="E98" s="188"/>
      <c r="F98" s="188"/>
      <c r="G98" s="188"/>
      <c r="H98" s="188"/>
      <c r="I98" s="188"/>
      <c r="J98" s="189">
        <f>J130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5"/>
      <c r="C99" s="186"/>
      <c r="D99" s="187" t="s">
        <v>202</v>
      </c>
      <c r="E99" s="188"/>
      <c r="F99" s="188"/>
      <c r="G99" s="188"/>
      <c r="H99" s="188"/>
      <c r="I99" s="188"/>
      <c r="J99" s="189">
        <f>J170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5"/>
      <c r="C100" s="186"/>
      <c r="D100" s="187" t="s">
        <v>740</v>
      </c>
      <c r="E100" s="188"/>
      <c r="F100" s="188"/>
      <c r="G100" s="188"/>
      <c r="H100" s="188"/>
      <c r="I100" s="188"/>
      <c r="J100" s="189">
        <f>J187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5"/>
      <c r="C101" s="186"/>
      <c r="D101" s="187" t="s">
        <v>203</v>
      </c>
      <c r="E101" s="188"/>
      <c r="F101" s="188"/>
      <c r="G101" s="188"/>
      <c r="H101" s="188"/>
      <c r="I101" s="188"/>
      <c r="J101" s="189">
        <f>J213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5"/>
      <c r="C102" s="186"/>
      <c r="D102" s="187" t="s">
        <v>204</v>
      </c>
      <c r="E102" s="188"/>
      <c r="F102" s="188"/>
      <c r="G102" s="188"/>
      <c r="H102" s="188"/>
      <c r="I102" s="188"/>
      <c r="J102" s="189">
        <f>J232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5"/>
      <c r="C103" s="186"/>
      <c r="D103" s="187" t="s">
        <v>205</v>
      </c>
      <c r="E103" s="188"/>
      <c r="F103" s="188"/>
      <c r="G103" s="188"/>
      <c r="H103" s="188"/>
      <c r="I103" s="188"/>
      <c r="J103" s="189">
        <f>J237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85"/>
      <c r="C104" s="186"/>
      <c r="D104" s="187" t="s">
        <v>206</v>
      </c>
      <c r="E104" s="188"/>
      <c r="F104" s="188"/>
      <c r="G104" s="188"/>
      <c r="H104" s="188"/>
      <c r="I104" s="188"/>
      <c r="J104" s="189">
        <f>J241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85"/>
      <c r="C105" s="186"/>
      <c r="D105" s="187" t="s">
        <v>207</v>
      </c>
      <c r="E105" s="188"/>
      <c r="F105" s="188"/>
      <c r="G105" s="188"/>
      <c r="H105" s="188"/>
      <c r="I105" s="188"/>
      <c r="J105" s="189">
        <f>J247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185"/>
      <c r="C106" s="186"/>
      <c r="D106" s="187" t="s">
        <v>208</v>
      </c>
      <c r="E106" s="188"/>
      <c r="F106" s="188"/>
      <c r="G106" s="188"/>
      <c r="H106" s="188"/>
      <c r="I106" s="188"/>
      <c r="J106" s="189">
        <f>J255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9" customFormat="1" ht="24.96" customHeight="1">
      <c r="A107" s="9"/>
      <c r="B107" s="179"/>
      <c r="C107" s="180"/>
      <c r="D107" s="181" t="s">
        <v>741</v>
      </c>
      <c r="E107" s="182"/>
      <c r="F107" s="182"/>
      <c r="G107" s="182"/>
      <c r="H107" s="182"/>
      <c r="I107" s="182"/>
      <c r="J107" s="183">
        <f>J257</f>
        <v>0</v>
      </c>
      <c r="K107" s="180"/>
      <c r="L107" s="184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hidden="1" s="10" customFormat="1" ht="19.92" customHeight="1">
      <c r="A108" s="10"/>
      <c r="B108" s="185"/>
      <c r="C108" s="186"/>
      <c r="D108" s="187" t="s">
        <v>742</v>
      </c>
      <c r="E108" s="188"/>
      <c r="F108" s="188"/>
      <c r="G108" s="188"/>
      <c r="H108" s="188"/>
      <c r="I108" s="188"/>
      <c r="J108" s="189">
        <f>J258</f>
        <v>0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2" customFormat="1" ht="21.84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hidden="1" s="2" customFormat="1" ht="6.96" customHeight="1">
      <c r="A110" s="38"/>
      <c r="B110" s="66"/>
      <c r="C110" s="67"/>
      <c r="D110" s="67"/>
      <c r="E110" s="67"/>
      <c r="F110" s="67"/>
      <c r="G110" s="67"/>
      <c r="H110" s="67"/>
      <c r="I110" s="67"/>
      <c r="J110" s="67"/>
      <c r="K110" s="67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hidden="1"/>
    <row r="112" hidden="1"/>
    <row r="113" hidden="1"/>
    <row r="114" s="2" customFormat="1" ht="6.96" customHeight="1">
      <c r="A114" s="38"/>
      <c r="B114" s="68"/>
      <c r="C114" s="69"/>
      <c r="D114" s="69"/>
      <c r="E114" s="69"/>
      <c r="F114" s="69"/>
      <c r="G114" s="69"/>
      <c r="H114" s="69"/>
      <c r="I114" s="69"/>
      <c r="J114" s="69"/>
      <c r="K114" s="69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4.96" customHeight="1">
      <c r="A115" s="38"/>
      <c r="B115" s="39"/>
      <c r="C115" s="23" t="s">
        <v>120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16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174" t="str">
        <f>E7</f>
        <v>Záchlumí - cesta od Valachu do České Rybné</v>
      </c>
      <c r="F118" s="32"/>
      <c r="G118" s="32"/>
      <c r="H118" s="32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109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6.5" customHeight="1">
      <c r="A120" s="38"/>
      <c r="B120" s="39"/>
      <c r="C120" s="40"/>
      <c r="D120" s="40"/>
      <c r="E120" s="76" t="str">
        <f>E9</f>
        <v>SO 102.1 - Rámový propust v km0,120</v>
      </c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20</v>
      </c>
      <c r="D122" s="40"/>
      <c r="E122" s="40"/>
      <c r="F122" s="27" t="str">
        <f>F12</f>
        <v xml:space="preserve"> </v>
      </c>
      <c r="G122" s="40"/>
      <c r="H122" s="40"/>
      <c r="I122" s="32" t="s">
        <v>22</v>
      </c>
      <c r="J122" s="79" t="str">
        <f>IF(J12="","",J12)</f>
        <v>23. 3. 2023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24</v>
      </c>
      <c r="D124" s="40"/>
      <c r="E124" s="40"/>
      <c r="F124" s="27" t="str">
        <f>E15</f>
        <v xml:space="preserve"> </v>
      </c>
      <c r="G124" s="40"/>
      <c r="H124" s="40"/>
      <c r="I124" s="32" t="s">
        <v>29</v>
      </c>
      <c r="J124" s="36" t="str">
        <f>E21</f>
        <v>IDProjekt s.r.o.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5.15" customHeight="1">
      <c r="A125" s="38"/>
      <c r="B125" s="39"/>
      <c r="C125" s="32" t="s">
        <v>27</v>
      </c>
      <c r="D125" s="40"/>
      <c r="E125" s="40"/>
      <c r="F125" s="27" t="str">
        <f>IF(E18="","",E18)</f>
        <v>Vyplň údaj</v>
      </c>
      <c r="G125" s="40"/>
      <c r="H125" s="40"/>
      <c r="I125" s="32" t="s">
        <v>34</v>
      </c>
      <c r="J125" s="36" t="str">
        <f>E24</f>
        <v xml:space="preserve"> 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0.32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11" customFormat="1" ht="29.28" customHeight="1">
      <c r="A127" s="191"/>
      <c r="B127" s="192"/>
      <c r="C127" s="193" t="s">
        <v>121</v>
      </c>
      <c r="D127" s="194" t="s">
        <v>61</v>
      </c>
      <c r="E127" s="194" t="s">
        <v>57</v>
      </c>
      <c r="F127" s="194" t="s">
        <v>58</v>
      </c>
      <c r="G127" s="194" t="s">
        <v>122</v>
      </c>
      <c r="H127" s="194" t="s">
        <v>123</v>
      </c>
      <c r="I127" s="194" t="s">
        <v>124</v>
      </c>
      <c r="J127" s="195" t="s">
        <v>114</v>
      </c>
      <c r="K127" s="196" t="s">
        <v>125</v>
      </c>
      <c r="L127" s="197"/>
      <c r="M127" s="100" t="s">
        <v>1</v>
      </c>
      <c r="N127" s="101" t="s">
        <v>40</v>
      </c>
      <c r="O127" s="101" t="s">
        <v>126</v>
      </c>
      <c r="P127" s="101" t="s">
        <v>127</v>
      </c>
      <c r="Q127" s="101" t="s">
        <v>128</v>
      </c>
      <c r="R127" s="101" t="s">
        <v>129</v>
      </c>
      <c r="S127" s="101" t="s">
        <v>130</v>
      </c>
      <c r="T127" s="102" t="s">
        <v>131</v>
      </c>
      <c r="U127" s="191"/>
      <c r="V127" s="191"/>
      <c r="W127" s="191"/>
      <c r="X127" s="191"/>
      <c r="Y127" s="191"/>
      <c r="Z127" s="191"/>
      <c r="AA127" s="191"/>
      <c r="AB127" s="191"/>
      <c r="AC127" s="191"/>
      <c r="AD127" s="191"/>
      <c r="AE127" s="191"/>
    </row>
    <row r="128" s="2" customFormat="1" ht="22.8" customHeight="1">
      <c r="A128" s="38"/>
      <c r="B128" s="39"/>
      <c r="C128" s="107" t="s">
        <v>132</v>
      </c>
      <c r="D128" s="40"/>
      <c r="E128" s="40"/>
      <c r="F128" s="40"/>
      <c r="G128" s="40"/>
      <c r="H128" s="40"/>
      <c r="I128" s="40"/>
      <c r="J128" s="198">
        <f>BK128</f>
        <v>0</v>
      </c>
      <c r="K128" s="40"/>
      <c r="L128" s="44"/>
      <c r="M128" s="103"/>
      <c r="N128" s="199"/>
      <c r="O128" s="104"/>
      <c r="P128" s="200">
        <f>P129+P257</f>
        <v>0</v>
      </c>
      <c r="Q128" s="104"/>
      <c r="R128" s="200">
        <f>R129+R257</f>
        <v>689.42644402999997</v>
      </c>
      <c r="S128" s="104"/>
      <c r="T128" s="201">
        <f>T129+T257</f>
        <v>65.609999999999999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75</v>
      </c>
      <c r="AU128" s="17" t="s">
        <v>116</v>
      </c>
      <c r="BK128" s="202">
        <f>BK129+BK257</f>
        <v>0</v>
      </c>
    </row>
    <row r="129" s="12" customFormat="1" ht="25.92" customHeight="1">
      <c r="A129" s="12"/>
      <c r="B129" s="203"/>
      <c r="C129" s="204"/>
      <c r="D129" s="205" t="s">
        <v>75</v>
      </c>
      <c r="E129" s="206" t="s">
        <v>209</v>
      </c>
      <c r="F129" s="206" t="s">
        <v>210</v>
      </c>
      <c r="G129" s="204"/>
      <c r="H129" s="204"/>
      <c r="I129" s="207"/>
      <c r="J129" s="208">
        <f>BK129</f>
        <v>0</v>
      </c>
      <c r="K129" s="204"/>
      <c r="L129" s="209"/>
      <c r="M129" s="210"/>
      <c r="N129" s="211"/>
      <c r="O129" s="211"/>
      <c r="P129" s="212">
        <f>P130+P170+P187+P213+P232+P237+P241+P247+P255</f>
        <v>0</v>
      </c>
      <c r="Q129" s="211"/>
      <c r="R129" s="212">
        <f>R130+R170+R187+R213+R232+R237+R241+R247+R255</f>
        <v>687.60891483</v>
      </c>
      <c r="S129" s="211"/>
      <c r="T129" s="213">
        <f>T130+T170+T187+T213+T232+T237+T241+T247+T255</f>
        <v>65.609999999999999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4" t="s">
        <v>84</v>
      </c>
      <c r="AT129" s="215" t="s">
        <v>75</v>
      </c>
      <c r="AU129" s="215" t="s">
        <v>76</v>
      </c>
      <c r="AY129" s="214" t="s">
        <v>136</v>
      </c>
      <c r="BK129" s="216">
        <f>BK130+BK170+BK187+BK213+BK232+BK237+BK241+BK247+BK255</f>
        <v>0</v>
      </c>
    </row>
    <row r="130" s="12" customFormat="1" ht="22.8" customHeight="1">
      <c r="A130" s="12"/>
      <c r="B130" s="203"/>
      <c r="C130" s="204"/>
      <c r="D130" s="205" t="s">
        <v>75</v>
      </c>
      <c r="E130" s="217" t="s">
        <v>84</v>
      </c>
      <c r="F130" s="217" t="s">
        <v>211</v>
      </c>
      <c r="G130" s="204"/>
      <c r="H130" s="204"/>
      <c r="I130" s="207"/>
      <c r="J130" s="218">
        <f>BK130</f>
        <v>0</v>
      </c>
      <c r="K130" s="204"/>
      <c r="L130" s="209"/>
      <c r="M130" s="210"/>
      <c r="N130" s="211"/>
      <c r="O130" s="211"/>
      <c r="P130" s="212">
        <f>SUM(P131:P169)</f>
        <v>0</v>
      </c>
      <c r="Q130" s="211"/>
      <c r="R130" s="212">
        <f>SUM(R131:R169)</f>
        <v>257.49803999999995</v>
      </c>
      <c r="S130" s="211"/>
      <c r="T130" s="213">
        <f>SUM(T131:T169)</f>
        <v>65.609999999999999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4" t="s">
        <v>84</v>
      </c>
      <c r="AT130" s="215" t="s">
        <v>75</v>
      </c>
      <c r="AU130" s="215" t="s">
        <v>84</v>
      </c>
      <c r="AY130" s="214" t="s">
        <v>136</v>
      </c>
      <c r="BK130" s="216">
        <f>SUM(BK131:BK169)</f>
        <v>0</v>
      </c>
    </row>
    <row r="131" s="2" customFormat="1" ht="66.75" customHeight="1">
      <c r="A131" s="38"/>
      <c r="B131" s="39"/>
      <c r="C131" s="219" t="s">
        <v>84</v>
      </c>
      <c r="D131" s="219" t="s">
        <v>139</v>
      </c>
      <c r="E131" s="220" t="s">
        <v>743</v>
      </c>
      <c r="F131" s="221" t="s">
        <v>744</v>
      </c>
      <c r="G131" s="222" t="s">
        <v>214</v>
      </c>
      <c r="H131" s="223">
        <v>87.480000000000004</v>
      </c>
      <c r="I131" s="224"/>
      <c r="J131" s="225">
        <f>ROUND(I131*H131,2)</f>
        <v>0</v>
      </c>
      <c r="K131" s="226"/>
      <c r="L131" s="44"/>
      <c r="M131" s="227" t="s">
        <v>1</v>
      </c>
      <c r="N131" s="228" t="s">
        <v>41</v>
      </c>
      <c r="O131" s="91"/>
      <c r="P131" s="229">
        <f>O131*H131</f>
        <v>0</v>
      </c>
      <c r="Q131" s="229">
        <v>0</v>
      </c>
      <c r="R131" s="229">
        <f>Q131*H131</f>
        <v>0</v>
      </c>
      <c r="S131" s="229">
        <v>0.75</v>
      </c>
      <c r="T131" s="230">
        <f>S131*H131</f>
        <v>65.609999999999999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156</v>
      </c>
      <c r="AT131" s="231" t="s">
        <v>139</v>
      </c>
      <c r="AU131" s="231" t="s">
        <v>86</v>
      </c>
      <c r="AY131" s="17" t="s">
        <v>136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84</v>
      </c>
      <c r="BK131" s="232">
        <f>ROUND(I131*H131,2)</f>
        <v>0</v>
      </c>
      <c r="BL131" s="17" t="s">
        <v>156</v>
      </c>
      <c r="BM131" s="231" t="s">
        <v>745</v>
      </c>
    </row>
    <row r="132" s="2" customFormat="1">
      <c r="A132" s="38"/>
      <c r="B132" s="39"/>
      <c r="C132" s="40"/>
      <c r="D132" s="233" t="s">
        <v>145</v>
      </c>
      <c r="E132" s="40"/>
      <c r="F132" s="234" t="s">
        <v>746</v>
      </c>
      <c r="G132" s="40"/>
      <c r="H132" s="40"/>
      <c r="I132" s="235"/>
      <c r="J132" s="40"/>
      <c r="K132" s="40"/>
      <c r="L132" s="44"/>
      <c r="M132" s="236"/>
      <c r="N132" s="237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145</v>
      </c>
      <c r="AU132" s="17" t="s">
        <v>86</v>
      </c>
    </row>
    <row r="133" s="13" customFormat="1">
      <c r="A133" s="13"/>
      <c r="B133" s="242"/>
      <c r="C133" s="243"/>
      <c r="D133" s="233" t="s">
        <v>241</v>
      </c>
      <c r="E133" s="244" t="s">
        <v>1</v>
      </c>
      <c r="F133" s="245" t="s">
        <v>747</v>
      </c>
      <c r="G133" s="243"/>
      <c r="H133" s="246">
        <v>87.480000000000004</v>
      </c>
      <c r="I133" s="247"/>
      <c r="J133" s="243"/>
      <c r="K133" s="243"/>
      <c r="L133" s="248"/>
      <c r="M133" s="249"/>
      <c r="N133" s="250"/>
      <c r="O133" s="250"/>
      <c r="P133" s="250"/>
      <c r="Q133" s="250"/>
      <c r="R133" s="250"/>
      <c r="S133" s="250"/>
      <c r="T133" s="25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2" t="s">
        <v>241</v>
      </c>
      <c r="AU133" s="252" t="s">
        <v>86</v>
      </c>
      <c r="AV133" s="13" t="s">
        <v>86</v>
      </c>
      <c r="AW133" s="13" t="s">
        <v>33</v>
      </c>
      <c r="AX133" s="13" t="s">
        <v>84</v>
      </c>
      <c r="AY133" s="252" t="s">
        <v>136</v>
      </c>
    </row>
    <row r="134" s="2" customFormat="1" ht="24.15" customHeight="1">
      <c r="A134" s="38"/>
      <c r="B134" s="39"/>
      <c r="C134" s="219" t="s">
        <v>86</v>
      </c>
      <c r="D134" s="219" t="s">
        <v>139</v>
      </c>
      <c r="E134" s="220" t="s">
        <v>748</v>
      </c>
      <c r="F134" s="221" t="s">
        <v>749</v>
      </c>
      <c r="G134" s="222" t="s">
        <v>214</v>
      </c>
      <c r="H134" s="223">
        <v>464</v>
      </c>
      <c r="I134" s="224"/>
      <c r="J134" s="225">
        <f>ROUND(I134*H134,2)</f>
        <v>0</v>
      </c>
      <c r="K134" s="226"/>
      <c r="L134" s="44"/>
      <c r="M134" s="227" t="s">
        <v>1</v>
      </c>
      <c r="N134" s="228" t="s">
        <v>41</v>
      </c>
      <c r="O134" s="91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156</v>
      </c>
      <c r="AT134" s="231" t="s">
        <v>139</v>
      </c>
      <c r="AU134" s="231" t="s">
        <v>86</v>
      </c>
      <c r="AY134" s="17" t="s">
        <v>136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84</v>
      </c>
      <c r="BK134" s="232">
        <f>ROUND(I134*H134,2)</f>
        <v>0</v>
      </c>
      <c r="BL134" s="17" t="s">
        <v>156</v>
      </c>
      <c r="BM134" s="231" t="s">
        <v>750</v>
      </c>
    </row>
    <row r="135" s="2" customFormat="1">
      <c r="A135" s="38"/>
      <c r="B135" s="39"/>
      <c r="C135" s="40"/>
      <c r="D135" s="233" t="s">
        <v>145</v>
      </c>
      <c r="E135" s="40"/>
      <c r="F135" s="234" t="s">
        <v>684</v>
      </c>
      <c r="G135" s="40"/>
      <c r="H135" s="40"/>
      <c r="I135" s="235"/>
      <c r="J135" s="40"/>
      <c r="K135" s="40"/>
      <c r="L135" s="44"/>
      <c r="M135" s="236"/>
      <c r="N135" s="237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145</v>
      </c>
      <c r="AU135" s="17" t="s">
        <v>86</v>
      </c>
    </row>
    <row r="136" s="2" customFormat="1" ht="33" customHeight="1">
      <c r="A136" s="38"/>
      <c r="B136" s="39"/>
      <c r="C136" s="219" t="s">
        <v>151</v>
      </c>
      <c r="D136" s="219" t="s">
        <v>139</v>
      </c>
      <c r="E136" s="220" t="s">
        <v>751</v>
      </c>
      <c r="F136" s="221" t="s">
        <v>752</v>
      </c>
      <c r="G136" s="222" t="s">
        <v>234</v>
      </c>
      <c r="H136" s="223">
        <v>503</v>
      </c>
      <c r="I136" s="224"/>
      <c r="J136" s="225">
        <f>ROUND(I136*H136,2)</f>
        <v>0</v>
      </c>
      <c r="K136" s="226"/>
      <c r="L136" s="44"/>
      <c r="M136" s="227" t="s">
        <v>1</v>
      </c>
      <c r="N136" s="228" t="s">
        <v>41</v>
      </c>
      <c r="O136" s="91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156</v>
      </c>
      <c r="AT136" s="231" t="s">
        <v>139</v>
      </c>
      <c r="AU136" s="231" t="s">
        <v>86</v>
      </c>
      <c r="AY136" s="17" t="s">
        <v>136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7" t="s">
        <v>84</v>
      </c>
      <c r="BK136" s="232">
        <f>ROUND(I136*H136,2)</f>
        <v>0</v>
      </c>
      <c r="BL136" s="17" t="s">
        <v>156</v>
      </c>
      <c r="BM136" s="231" t="s">
        <v>753</v>
      </c>
    </row>
    <row r="137" s="2" customFormat="1">
      <c r="A137" s="38"/>
      <c r="B137" s="39"/>
      <c r="C137" s="40"/>
      <c r="D137" s="233" t="s">
        <v>145</v>
      </c>
      <c r="E137" s="40"/>
      <c r="F137" s="234" t="s">
        <v>754</v>
      </c>
      <c r="G137" s="40"/>
      <c r="H137" s="40"/>
      <c r="I137" s="235"/>
      <c r="J137" s="40"/>
      <c r="K137" s="40"/>
      <c r="L137" s="44"/>
      <c r="M137" s="236"/>
      <c r="N137" s="237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145</v>
      </c>
      <c r="AU137" s="17" t="s">
        <v>86</v>
      </c>
    </row>
    <row r="138" s="13" customFormat="1">
      <c r="A138" s="13"/>
      <c r="B138" s="242"/>
      <c r="C138" s="243"/>
      <c r="D138" s="233" t="s">
        <v>241</v>
      </c>
      <c r="E138" s="244" t="s">
        <v>1</v>
      </c>
      <c r="F138" s="245" t="s">
        <v>755</v>
      </c>
      <c r="G138" s="243"/>
      <c r="H138" s="246">
        <v>503</v>
      </c>
      <c r="I138" s="247"/>
      <c r="J138" s="243"/>
      <c r="K138" s="243"/>
      <c r="L138" s="248"/>
      <c r="M138" s="249"/>
      <c r="N138" s="250"/>
      <c r="O138" s="250"/>
      <c r="P138" s="250"/>
      <c r="Q138" s="250"/>
      <c r="R138" s="250"/>
      <c r="S138" s="250"/>
      <c r="T138" s="25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2" t="s">
        <v>241</v>
      </c>
      <c r="AU138" s="252" t="s">
        <v>86</v>
      </c>
      <c r="AV138" s="13" t="s">
        <v>86</v>
      </c>
      <c r="AW138" s="13" t="s">
        <v>33</v>
      </c>
      <c r="AX138" s="13" t="s">
        <v>84</v>
      </c>
      <c r="AY138" s="252" t="s">
        <v>136</v>
      </c>
    </row>
    <row r="139" s="2" customFormat="1" ht="37.8" customHeight="1">
      <c r="A139" s="38"/>
      <c r="B139" s="39"/>
      <c r="C139" s="219" t="s">
        <v>156</v>
      </c>
      <c r="D139" s="219" t="s">
        <v>139</v>
      </c>
      <c r="E139" s="220" t="s">
        <v>756</v>
      </c>
      <c r="F139" s="221" t="s">
        <v>757</v>
      </c>
      <c r="G139" s="222" t="s">
        <v>234</v>
      </c>
      <c r="H139" s="223">
        <v>45.299999999999997</v>
      </c>
      <c r="I139" s="224"/>
      <c r="J139" s="225">
        <f>ROUND(I139*H139,2)</f>
        <v>0</v>
      </c>
      <c r="K139" s="226"/>
      <c r="L139" s="44"/>
      <c r="M139" s="227" t="s">
        <v>1</v>
      </c>
      <c r="N139" s="228" t="s">
        <v>41</v>
      </c>
      <c r="O139" s="91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1" t="s">
        <v>156</v>
      </c>
      <c r="AT139" s="231" t="s">
        <v>139</v>
      </c>
      <c r="AU139" s="231" t="s">
        <v>86</v>
      </c>
      <c r="AY139" s="17" t="s">
        <v>136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7" t="s">
        <v>84</v>
      </c>
      <c r="BK139" s="232">
        <f>ROUND(I139*H139,2)</f>
        <v>0</v>
      </c>
      <c r="BL139" s="17" t="s">
        <v>156</v>
      </c>
      <c r="BM139" s="231" t="s">
        <v>758</v>
      </c>
    </row>
    <row r="140" s="2" customFormat="1">
      <c r="A140" s="38"/>
      <c r="B140" s="39"/>
      <c r="C140" s="40"/>
      <c r="D140" s="233" t="s">
        <v>145</v>
      </c>
      <c r="E140" s="40"/>
      <c r="F140" s="234" t="s">
        <v>759</v>
      </c>
      <c r="G140" s="40"/>
      <c r="H140" s="40"/>
      <c r="I140" s="235"/>
      <c r="J140" s="40"/>
      <c r="K140" s="40"/>
      <c r="L140" s="44"/>
      <c r="M140" s="236"/>
      <c r="N140" s="237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145</v>
      </c>
      <c r="AU140" s="17" t="s">
        <v>86</v>
      </c>
    </row>
    <row r="141" s="13" customFormat="1">
      <c r="A141" s="13"/>
      <c r="B141" s="242"/>
      <c r="C141" s="243"/>
      <c r="D141" s="233" t="s">
        <v>241</v>
      </c>
      <c r="E141" s="244" t="s">
        <v>1</v>
      </c>
      <c r="F141" s="245" t="s">
        <v>760</v>
      </c>
      <c r="G141" s="243"/>
      <c r="H141" s="246">
        <v>45.299999999999997</v>
      </c>
      <c r="I141" s="247"/>
      <c r="J141" s="243"/>
      <c r="K141" s="243"/>
      <c r="L141" s="248"/>
      <c r="M141" s="249"/>
      <c r="N141" s="250"/>
      <c r="O141" s="250"/>
      <c r="P141" s="250"/>
      <c r="Q141" s="250"/>
      <c r="R141" s="250"/>
      <c r="S141" s="250"/>
      <c r="T141" s="25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2" t="s">
        <v>241</v>
      </c>
      <c r="AU141" s="252" t="s">
        <v>86</v>
      </c>
      <c r="AV141" s="13" t="s">
        <v>86</v>
      </c>
      <c r="AW141" s="13" t="s">
        <v>33</v>
      </c>
      <c r="AX141" s="13" t="s">
        <v>84</v>
      </c>
      <c r="AY141" s="252" t="s">
        <v>136</v>
      </c>
    </row>
    <row r="142" s="2" customFormat="1" ht="49.05" customHeight="1">
      <c r="A142" s="38"/>
      <c r="B142" s="39"/>
      <c r="C142" s="219" t="s">
        <v>135</v>
      </c>
      <c r="D142" s="219" t="s">
        <v>139</v>
      </c>
      <c r="E142" s="220" t="s">
        <v>761</v>
      </c>
      <c r="F142" s="221" t="s">
        <v>762</v>
      </c>
      <c r="G142" s="222" t="s">
        <v>234</v>
      </c>
      <c r="H142" s="223">
        <v>123.38</v>
      </c>
      <c r="I142" s="224"/>
      <c r="J142" s="225">
        <f>ROUND(I142*H142,2)</f>
        <v>0</v>
      </c>
      <c r="K142" s="226"/>
      <c r="L142" s="44"/>
      <c r="M142" s="227" t="s">
        <v>1</v>
      </c>
      <c r="N142" s="228" t="s">
        <v>41</v>
      </c>
      <c r="O142" s="91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156</v>
      </c>
      <c r="AT142" s="231" t="s">
        <v>139</v>
      </c>
      <c r="AU142" s="231" t="s">
        <v>86</v>
      </c>
      <c r="AY142" s="17" t="s">
        <v>136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84</v>
      </c>
      <c r="BK142" s="232">
        <f>ROUND(I142*H142,2)</f>
        <v>0</v>
      </c>
      <c r="BL142" s="17" t="s">
        <v>156</v>
      </c>
      <c r="BM142" s="231" t="s">
        <v>763</v>
      </c>
    </row>
    <row r="143" s="2" customFormat="1">
      <c r="A143" s="38"/>
      <c r="B143" s="39"/>
      <c r="C143" s="40"/>
      <c r="D143" s="233" t="s">
        <v>145</v>
      </c>
      <c r="E143" s="40"/>
      <c r="F143" s="234" t="s">
        <v>764</v>
      </c>
      <c r="G143" s="40"/>
      <c r="H143" s="40"/>
      <c r="I143" s="235"/>
      <c r="J143" s="40"/>
      <c r="K143" s="40"/>
      <c r="L143" s="44"/>
      <c r="M143" s="236"/>
      <c r="N143" s="237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145</v>
      </c>
      <c r="AU143" s="17" t="s">
        <v>86</v>
      </c>
    </row>
    <row r="144" s="2" customFormat="1" ht="44.25" customHeight="1">
      <c r="A144" s="38"/>
      <c r="B144" s="39"/>
      <c r="C144" s="219" t="s">
        <v>165</v>
      </c>
      <c r="D144" s="219" t="s">
        <v>139</v>
      </c>
      <c r="E144" s="220" t="s">
        <v>243</v>
      </c>
      <c r="F144" s="221" t="s">
        <v>244</v>
      </c>
      <c r="G144" s="222" t="s">
        <v>234</v>
      </c>
      <c r="H144" s="223">
        <v>4.6440000000000001</v>
      </c>
      <c r="I144" s="224"/>
      <c r="J144" s="225">
        <f>ROUND(I144*H144,2)</f>
        <v>0</v>
      </c>
      <c r="K144" s="226"/>
      <c r="L144" s="44"/>
      <c r="M144" s="227" t="s">
        <v>1</v>
      </c>
      <c r="N144" s="228" t="s">
        <v>41</v>
      </c>
      <c r="O144" s="91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1" t="s">
        <v>156</v>
      </c>
      <c r="AT144" s="231" t="s">
        <v>139</v>
      </c>
      <c r="AU144" s="231" t="s">
        <v>86</v>
      </c>
      <c r="AY144" s="17" t="s">
        <v>136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7" t="s">
        <v>84</v>
      </c>
      <c r="BK144" s="232">
        <f>ROUND(I144*H144,2)</f>
        <v>0</v>
      </c>
      <c r="BL144" s="17" t="s">
        <v>156</v>
      </c>
      <c r="BM144" s="231" t="s">
        <v>765</v>
      </c>
    </row>
    <row r="145" s="2" customFormat="1">
      <c r="A145" s="38"/>
      <c r="B145" s="39"/>
      <c r="C145" s="40"/>
      <c r="D145" s="233" t="s">
        <v>145</v>
      </c>
      <c r="E145" s="40"/>
      <c r="F145" s="234" t="s">
        <v>766</v>
      </c>
      <c r="G145" s="40"/>
      <c r="H145" s="40"/>
      <c r="I145" s="235"/>
      <c r="J145" s="40"/>
      <c r="K145" s="40"/>
      <c r="L145" s="44"/>
      <c r="M145" s="236"/>
      <c r="N145" s="237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145</v>
      </c>
      <c r="AU145" s="17" t="s">
        <v>86</v>
      </c>
    </row>
    <row r="146" s="2" customFormat="1" ht="62.7" customHeight="1">
      <c r="A146" s="38"/>
      <c r="B146" s="39"/>
      <c r="C146" s="219" t="s">
        <v>170</v>
      </c>
      <c r="D146" s="219" t="s">
        <v>139</v>
      </c>
      <c r="E146" s="220" t="s">
        <v>270</v>
      </c>
      <c r="F146" s="221" t="s">
        <v>271</v>
      </c>
      <c r="G146" s="222" t="s">
        <v>234</v>
      </c>
      <c r="H146" s="223">
        <v>745.92399999999998</v>
      </c>
      <c r="I146" s="224"/>
      <c r="J146" s="225">
        <f>ROUND(I146*H146,2)</f>
        <v>0</v>
      </c>
      <c r="K146" s="226"/>
      <c r="L146" s="44"/>
      <c r="M146" s="227" t="s">
        <v>1</v>
      </c>
      <c r="N146" s="228" t="s">
        <v>41</v>
      </c>
      <c r="O146" s="91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156</v>
      </c>
      <c r="AT146" s="231" t="s">
        <v>139</v>
      </c>
      <c r="AU146" s="231" t="s">
        <v>86</v>
      </c>
      <c r="AY146" s="17" t="s">
        <v>136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84</v>
      </c>
      <c r="BK146" s="232">
        <f>ROUND(I146*H146,2)</f>
        <v>0</v>
      </c>
      <c r="BL146" s="17" t="s">
        <v>156</v>
      </c>
      <c r="BM146" s="231" t="s">
        <v>767</v>
      </c>
    </row>
    <row r="147" s="13" customFormat="1">
      <c r="A147" s="13"/>
      <c r="B147" s="242"/>
      <c r="C147" s="243"/>
      <c r="D147" s="233" t="s">
        <v>241</v>
      </c>
      <c r="E147" s="244" t="s">
        <v>1</v>
      </c>
      <c r="F147" s="245" t="s">
        <v>768</v>
      </c>
      <c r="G147" s="243"/>
      <c r="H147" s="246">
        <v>745.92399999999998</v>
      </c>
      <c r="I147" s="247"/>
      <c r="J147" s="243"/>
      <c r="K147" s="243"/>
      <c r="L147" s="248"/>
      <c r="M147" s="249"/>
      <c r="N147" s="250"/>
      <c r="O147" s="250"/>
      <c r="P147" s="250"/>
      <c r="Q147" s="250"/>
      <c r="R147" s="250"/>
      <c r="S147" s="250"/>
      <c r="T147" s="25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2" t="s">
        <v>241</v>
      </c>
      <c r="AU147" s="252" t="s">
        <v>86</v>
      </c>
      <c r="AV147" s="13" t="s">
        <v>86</v>
      </c>
      <c r="AW147" s="13" t="s">
        <v>33</v>
      </c>
      <c r="AX147" s="13" t="s">
        <v>84</v>
      </c>
      <c r="AY147" s="252" t="s">
        <v>136</v>
      </c>
    </row>
    <row r="148" s="2" customFormat="1" ht="16.5" customHeight="1">
      <c r="A148" s="38"/>
      <c r="B148" s="39"/>
      <c r="C148" s="253" t="s">
        <v>175</v>
      </c>
      <c r="D148" s="253" t="s">
        <v>295</v>
      </c>
      <c r="E148" s="254" t="s">
        <v>346</v>
      </c>
      <c r="F148" s="255" t="s">
        <v>347</v>
      </c>
      <c r="G148" s="256" t="s">
        <v>281</v>
      </c>
      <c r="H148" s="257">
        <v>90.599999999999994</v>
      </c>
      <c r="I148" s="258"/>
      <c r="J148" s="259">
        <f>ROUND(I148*H148,2)</f>
        <v>0</v>
      </c>
      <c r="K148" s="260"/>
      <c r="L148" s="261"/>
      <c r="M148" s="262" t="s">
        <v>1</v>
      </c>
      <c r="N148" s="263" t="s">
        <v>41</v>
      </c>
      <c r="O148" s="91"/>
      <c r="P148" s="229">
        <f>O148*H148</f>
        <v>0</v>
      </c>
      <c r="Q148" s="229">
        <v>1</v>
      </c>
      <c r="R148" s="229">
        <f>Q148*H148</f>
        <v>90.599999999999994</v>
      </c>
      <c r="S148" s="229">
        <v>0</v>
      </c>
      <c r="T148" s="23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1" t="s">
        <v>175</v>
      </c>
      <c r="AT148" s="231" t="s">
        <v>295</v>
      </c>
      <c r="AU148" s="231" t="s">
        <v>86</v>
      </c>
      <c r="AY148" s="17" t="s">
        <v>136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7" t="s">
        <v>84</v>
      </c>
      <c r="BK148" s="232">
        <f>ROUND(I148*H148,2)</f>
        <v>0</v>
      </c>
      <c r="BL148" s="17" t="s">
        <v>156</v>
      </c>
      <c r="BM148" s="231" t="s">
        <v>769</v>
      </c>
    </row>
    <row r="149" s="2" customFormat="1">
      <c r="A149" s="38"/>
      <c r="B149" s="39"/>
      <c r="C149" s="40"/>
      <c r="D149" s="233" t="s">
        <v>145</v>
      </c>
      <c r="E149" s="40"/>
      <c r="F149" s="234" t="s">
        <v>770</v>
      </c>
      <c r="G149" s="40"/>
      <c r="H149" s="40"/>
      <c r="I149" s="235"/>
      <c r="J149" s="40"/>
      <c r="K149" s="40"/>
      <c r="L149" s="44"/>
      <c r="M149" s="236"/>
      <c r="N149" s="237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145</v>
      </c>
      <c r="AU149" s="17" t="s">
        <v>86</v>
      </c>
    </row>
    <row r="150" s="13" customFormat="1">
      <c r="A150" s="13"/>
      <c r="B150" s="242"/>
      <c r="C150" s="243"/>
      <c r="D150" s="233" t="s">
        <v>241</v>
      </c>
      <c r="E150" s="244" t="s">
        <v>1</v>
      </c>
      <c r="F150" s="245" t="s">
        <v>771</v>
      </c>
      <c r="G150" s="243"/>
      <c r="H150" s="246">
        <v>90.599999999999994</v>
      </c>
      <c r="I150" s="247"/>
      <c r="J150" s="243"/>
      <c r="K150" s="243"/>
      <c r="L150" s="248"/>
      <c r="M150" s="249"/>
      <c r="N150" s="250"/>
      <c r="O150" s="250"/>
      <c r="P150" s="250"/>
      <c r="Q150" s="250"/>
      <c r="R150" s="250"/>
      <c r="S150" s="250"/>
      <c r="T150" s="25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2" t="s">
        <v>241</v>
      </c>
      <c r="AU150" s="252" t="s">
        <v>86</v>
      </c>
      <c r="AV150" s="13" t="s">
        <v>86</v>
      </c>
      <c r="AW150" s="13" t="s">
        <v>33</v>
      </c>
      <c r="AX150" s="13" t="s">
        <v>84</v>
      </c>
      <c r="AY150" s="252" t="s">
        <v>136</v>
      </c>
    </row>
    <row r="151" s="2" customFormat="1" ht="66.75" customHeight="1">
      <c r="A151" s="38"/>
      <c r="B151" s="39"/>
      <c r="C151" s="219" t="s">
        <v>180</v>
      </c>
      <c r="D151" s="219" t="s">
        <v>139</v>
      </c>
      <c r="E151" s="220" t="s">
        <v>274</v>
      </c>
      <c r="F151" s="221" t="s">
        <v>275</v>
      </c>
      <c r="G151" s="222" t="s">
        <v>234</v>
      </c>
      <c r="H151" s="223">
        <v>3729.6199999999999</v>
      </c>
      <c r="I151" s="224"/>
      <c r="J151" s="225">
        <f>ROUND(I151*H151,2)</f>
        <v>0</v>
      </c>
      <c r="K151" s="226"/>
      <c r="L151" s="44"/>
      <c r="M151" s="227" t="s">
        <v>1</v>
      </c>
      <c r="N151" s="228" t="s">
        <v>41</v>
      </c>
      <c r="O151" s="91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1" t="s">
        <v>156</v>
      </c>
      <c r="AT151" s="231" t="s">
        <v>139</v>
      </c>
      <c r="AU151" s="231" t="s">
        <v>86</v>
      </c>
      <c r="AY151" s="17" t="s">
        <v>136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7" t="s">
        <v>84</v>
      </c>
      <c r="BK151" s="232">
        <f>ROUND(I151*H151,2)</f>
        <v>0</v>
      </c>
      <c r="BL151" s="17" t="s">
        <v>156</v>
      </c>
      <c r="BM151" s="231" t="s">
        <v>772</v>
      </c>
    </row>
    <row r="152" s="13" customFormat="1">
      <c r="A152" s="13"/>
      <c r="B152" s="242"/>
      <c r="C152" s="243"/>
      <c r="D152" s="233" t="s">
        <v>241</v>
      </c>
      <c r="E152" s="244" t="s">
        <v>1</v>
      </c>
      <c r="F152" s="245" t="s">
        <v>773</v>
      </c>
      <c r="G152" s="243"/>
      <c r="H152" s="246">
        <v>3729.6199999999999</v>
      </c>
      <c r="I152" s="247"/>
      <c r="J152" s="243"/>
      <c r="K152" s="243"/>
      <c r="L152" s="248"/>
      <c r="M152" s="249"/>
      <c r="N152" s="250"/>
      <c r="O152" s="250"/>
      <c r="P152" s="250"/>
      <c r="Q152" s="250"/>
      <c r="R152" s="250"/>
      <c r="S152" s="250"/>
      <c r="T152" s="25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2" t="s">
        <v>241</v>
      </c>
      <c r="AU152" s="252" t="s">
        <v>86</v>
      </c>
      <c r="AV152" s="13" t="s">
        <v>86</v>
      </c>
      <c r="AW152" s="13" t="s">
        <v>33</v>
      </c>
      <c r="AX152" s="13" t="s">
        <v>84</v>
      </c>
      <c r="AY152" s="252" t="s">
        <v>136</v>
      </c>
    </row>
    <row r="153" s="2" customFormat="1" ht="44.25" customHeight="1">
      <c r="A153" s="38"/>
      <c r="B153" s="39"/>
      <c r="C153" s="219" t="s">
        <v>187</v>
      </c>
      <c r="D153" s="219" t="s">
        <v>139</v>
      </c>
      <c r="E153" s="220" t="s">
        <v>279</v>
      </c>
      <c r="F153" s="221" t="s">
        <v>280</v>
      </c>
      <c r="G153" s="222" t="s">
        <v>281</v>
      </c>
      <c r="H153" s="223">
        <v>1401.2480000000001</v>
      </c>
      <c r="I153" s="224"/>
      <c r="J153" s="225">
        <f>ROUND(I153*H153,2)</f>
        <v>0</v>
      </c>
      <c r="K153" s="226"/>
      <c r="L153" s="44"/>
      <c r="M153" s="227" t="s">
        <v>1</v>
      </c>
      <c r="N153" s="228" t="s">
        <v>41</v>
      </c>
      <c r="O153" s="91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1" t="s">
        <v>156</v>
      </c>
      <c r="AT153" s="231" t="s">
        <v>139</v>
      </c>
      <c r="AU153" s="231" t="s">
        <v>86</v>
      </c>
      <c r="AY153" s="17" t="s">
        <v>136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7" t="s">
        <v>84</v>
      </c>
      <c r="BK153" s="232">
        <f>ROUND(I153*H153,2)</f>
        <v>0</v>
      </c>
      <c r="BL153" s="17" t="s">
        <v>156</v>
      </c>
      <c r="BM153" s="231" t="s">
        <v>774</v>
      </c>
    </row>
    <row r="154" s="2" customFormat="1">
      <c r="A154" s="38"/>
      <c r="B154" s="39"/>
      <c r="C154" s="40"/>
      <c r="D154" s="233" t="s">
        <v>145</v>
      </c>
      <c r="E154" s="40"/>
      <c r="F154" s="234" t="s">
        <v>775</v>
      </c>
      <c r="G154" s="40"/>
      <c r="H154" s="40"/>
      <c r="I154" s="235"/>
      <c r="J154" s="40"/>
      <c r="K154" s="40"/>
      <c r="L154" s="44"/>
      <c r="M154" s="236"/>
      <c r="N154" s="237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145</v>
      </c>
      <c r="AU154" s="17" t="s">
        <v>86</v>
      </c>
    </row>
    <row r="155" s="13" customFormat="1">
      <c r="A155" s="13"/>
      <c r="B155" s="242"/>
      <c r="C155" s="243"/>
      <c r="D155" s="233" t="s">
        <v>241</v>
      </c>
      <c r="E155" s="244" t="s">
        <v>1</v>
      </c>
      <c r="F155" s="245" t="s">
        <v>776</v>
      </c>
      <c r="G155" s="243"/>
      <c r="H155" s="246">
        <v>1401.2480000000001</v>
      </c>
      <c r="I155" s="247"/>
      <c r="J155" s="243"/>
      <c r="K155" s="243"/>
      <c r="L155" s="248"/>
      <c r="M155" s="249"/>
      <c r="N155" s="250"/>
      <c r="O155" s="250"/>
      <c r="P155" s="250"/>
      <c r="Q155" s="250"/>
      <c r="R155" s="250"/>
      <c r="S155" s="250"/>
      <c r="T155" s="25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2" t="s">
        <v>241</v>
      </c>
      <c r="AU155" s="252" t="s">
        <v>86</v>
      </c>
      <c r="AV155" s="13" t="s">
        <v>86</v>
      </c>
      <c r="AW155" s="13" t="s">
        <v>33</v>
      </c>
      <c r="AX155" s="13" t="s">
        <v>84</v>
      </c>
      <c r="AY155" s="252" t="s">
        <v>136</v>
      </c>
    </row>
    <row r="156" s="2" customFormat="1" ht="37.8" customHeight="1">
      <c r="A156" s="38"/>
      <c r="B156" s="39"/>
      <c r="C156" s="219" t="s">
        <v>192</v>
      </c>
      <c r="D156" s="219" t="s">
        <v>139</v>
      </c>
      <c r="E156" s="220" t="s">
        <v>286</v>
      </c>
      <c r="F156" s="221" t="s">
        <v>287</v>
      </c>
      <c r="G156" s="222" t="s">
        <v>234</v>
      </c>
      <c r="H156" s="223">
        <v>700.62400000000002</v>
      </c>
      <c r="I156" s="224"/>
      <c r="J156" s="225">
        <f>ROUND(I156*H156,2)</f>
        <v>0</v>
      </c>
      <c r="K156" s="226"/>
      <c r="L156" s="44"/>
      <c r="M156" s="227" t="s">
        <v>1</v>
      </c>
      <c r="N156" s="228" t="s">
        <v>41</v>
      </c>
      <c r="O156" s="91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1" t="s">
        <v>156</v>
      </c>
      <c r="AT156" s="231" t="s">
        <v>139</v>
      </c>
      <c r="AU156" s="231" t="s">
        <v>86</v>
      </c>
      <c r="AY156" s="17" t="s">
        <v>136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7" t="s">
        <v>84</v>
      </c>
      <c r="BK156" s="232">
        <f>ROUND(I156*H156,2)</f>
        <v>0</v>
      </c>
      <c r="BL156" s="17" t="s">
        <v>156</v>
      </c>
      <c r="BM156" s="231" t="s">
        <v>777</v>
      </c>
    </row>
    <row r="157" s="13" customFormat="1">
      <c r="A157" s="13"/>
      <c r="B157" s="242"/>
      <c r="C157" s="243"/>
      <c r="D157" s="233" t="s">
        <v>241</v>
      </c>
      <c r="E157" s="244" t="s">
        <v>1</v>
      </c>
      <c r="F157" s="245" t="s">
        <v>778</v>
      </c>
      <c r="G157" s="243"/>
      <c r="H157" s="246">
        <v>700.62400000000002</v>
      </c>
      <c r="I157" s="247"/>
      <c r="J157" s="243"/>
      <c r="K157" s="243"/>
      <c r="L157" s="248"/>
      <c r="M157" s="249"/>
      <c r="N157" s="250"/>
      <c r="O157" s="250"/>
      <c r="P157" s="250"/>
      <c r="Q157" s="250"/>
      <c r="R157" s="250"/>
      <c r="S157" s="250"/>
      <c r="T157" s="25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2" t="s">
        <v>241</v>
      </c>
      <c r="AU157" s="252" t="s">
        <v>86</v>
      </c>
      <c r="AV157" s="13" t="s">
        <v>86</v>
      </c>
      <c r="AW157" s="13" t="s">
        <v>33</v>
      </c>
      <c r="AX157" s="13" t="s">
        <v>84</v>
      </c>
      <c r="AY157" s="252" t="s">
        <v>136</v>
      </c>
    </row>
    <row r="158" s="2" customFormat="1" ht="44.25" customHeight="1">
      <c r="A158" s="38"/>
      <c r="B158" s="39"/>
      <c r="C158" s="219" t="s">
        <v>260</v>
      </c>
      <c r="D158" s="219" t="s">
        <v>139</v>
      </c>
      <c r="E158" s="220" t="s">
        <v>290</v>
      </c>
      <c r="F158" s="221" t="s">
        <v>678</v>
      </c>
      <c r="G158" s="222" t="s">
        <v>234</v>
      </c>
      <c r="H158" s="223">
        <v>83.445999999999998</v>
      </c>
      <c r="I158" s="224"/>
      <c r="J158" s="225">
        <f>ROUND(I158*H158,2)</f>
        <v>0</v>
      </c>
      <c r="K158" s="226"/>
      <c r="L158" s="44"/>
      <c r="M158" s="227" t="s">
        <v>1</v>
      </c>
      <c r="N158" s="228" t="s">
        <v>41</v>
      </c>
      <c r="O158" s="91"/>
      <c r="P158" s="229">
        <f>O158*H158</f>
        <v>0</v>
      </c>
      <c r="Q158" s="229">
        <v>0</v>
      </c>
      <c r="R158" s="229">
        <f>Q158*H158</f>
        <v>0</v>
      </c>
      <c r="S158" s="229">
        <v>0</v>
      </c>
      <c r="T158" s="23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1" t="s">
        <v>156</v>
      </c>
      <c r="AT158" s="231" t="s">
        <v>139</v>
      </c>
      <c r="AU158" s="231" t="s">
        <v>86</v>
      </c>
      <c r="AY158" s="17" t="s">
        <v>136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7" t="s">
        <v>84</v>
      </c>
      <c r="BK158" s="232">
        <f>ROUND(I158*H158,2)</f>
        <v>0</v>
      </c>
      <c r="BL158" s="17" t="s">
        <v>156</v>
      </c>
      <c r="BM158" s="231" t="s">
        <v>779</v>
      </c>
    </row>
    <row r="159" s="2" customFormat="1">
      <c r="A159" s="38"/>
      <c r="B159" s="39"/>
      <c r="C159" s="40"/>
      <c r="D159" s="233" t="s">
        <v>145</v>
      </c>
      <c r="E159" s="40"/>
      <c r="F159" s="234" t="s">
        <v>780</v>
      </c>
      <c r="G159" s="40"/>
      <c r="H159" s="40"/>
      <c r="I159" s="235"/>
      <c r="J159" s="40"/>
      <c r="K159" s="40"/>
      <c r="L159" s="44"/>
      <c r="M159" s="236"/>
      <c r="N159" s="237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145</v>
      </c>
      <c r="AU159" s="17" t="s">
        <v>86</v>
      </c>
    </row>
    <row r="160" s="2" customFormat="1" ht="16.5" customHeight="1">
      <c r="A160" s="38"/>
      <c r="B160" s="39"/>
      <c r="C160" s="253" t="s">
        <v>264</v>
      </c>
      <c r="D160" s="253" t="s">
        <v>295</v>
      </c>
      <c r="E160" s="254" t="s">
        <v>781</v>
      </c>
      <c r="F160" s="255" t="s">
        <v>782</v>
      </c>
      <c r="G160" s="256" t="s">
        <v>281</v>
      </c>
      <c r="H160" s="257">
        <v>166.892</v>
      </c>
      <c r="I160" s="258"/>
      <c r="J160" s="259">
        <f>ROUND(I160*H160,2)</f>
        <v>0</v>
      </c>
      <c r="K160" s="260"/>
      <c r="L160" s="261"/>
      <c r="M160" s="262" t="s">
        <v>1</v>
      </c>
      <c r="N160" s="263" t="s">
        <v>41</v>
      </c>
      <c r="O160" s="91"/>
      <c r="P160" s="229">
        <f>O160*H160</f>
        <v>0</v>
      </c>
      <c r="Q160" s="229">
        <v>1</v>
      </c>
      <c r="R160" s="229">
        <f>Q160*H160</f>
        <v>166.892</v>
      </c>
      <c r="S160" s="229">
        <v>0</v>
      </c>
      <c r="T160" s="23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1" t="s">
        <v>175</v>
      </c>
      <c r="AT160" s="231" t="s">
        <v>295</v>
      </c>
      <c r="AU160" s="231" t="s">
        <v>86</v>
      </c>
      <c r="AY160" s="17" t="s">
        <v>136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7" t="s">
        <v>84</v>
      </c>
      <c r="BK160" s="232">
        <f>ROUND(I160*H160,2)</f>
        <v>0</v>
      </c>
      <c r="BL160" s="17" t="s">
        <v>156</v>
      </c>
      <c r="BM160" s="231" t="s">
        <v>783</v>
      </c>
    </row>
    <row r="161" s="13" customFormat="1">
      <c r="A161" s="13"/>
      <c r="B161" s="242"/>
      <c r="C161" s="243"/>
      <c r="D161" s="233" t="s">
        <v>241</v>
      </c>
      <c r="E161" s="244" t="s">
        <v>1</v>
      </c>
      <c r="F161" s="245" t="s">
        <v>784</v>
      </c>
      <c r="G161" s="243"/>
      <c r="H161" s="246">
        <v>166.892</v>
      </c>
      <c r="I161" s="247"/>
      <c r="J161" s="243"/>
      <c r="K161" s="243"/>
      <c r="L161" s="248"/>
      <c r="M161" s="249"/>
      <c r="N161" s="250"/>
      <c r="O161" s="250"/>
      <c r="P161" s="250"/>
      <c r="Q161" s="250"/>
      <c r="R161" s="250"/>
      <c r="S161" s="250"/>
      <c r="T161" s="25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2" t="s">
        <v>241</v>
      </c>
      <c r="AU161" s="252" t="s">
        <v>86</v>
      </c>
      <c r="AV161" s="13" t="s">
        <v>86</v>
      </c>
      <c r="AW161" s="13" t="s">
        <v>33</v>
      </c>
      <c r="AX161" s="13" t="s">
        <v>84</v>
      </c>
      <c r="AY161" s="252" t="s">
        <v>136</v>
      </c>
    </row>
    <row r="162" s="2" customFormat="1" ht="24.15" customHeight="1">
      <c r="A162" s="38"/>
      <c r="B162" s="39"/>
      <c r="C162" s="219" t="s">
        <v>269</v>
      </c>
      <c r="D162" s="219" t="s">
        <v>139</v>
      </c>
      <c r="E162" s="220" t="s">
        <v>785</v>
      </c>
      <c r="F162" s="221" t="s">
        <v>786</v>
      </c>
      <c r="G162" s="222" t="s">
        <v>214</v>
      </c>
      <c r="H162" s="223">
        <v>59.130000000000003</v>
      </c>
      <c r="I162" s="224"/>
      <c r="J162" s="225">
        <f>ROUND(I162*H162,2)</f>
        <v>0</v>
      </c>
      <c r="K162" s="226"/>
      <c r="L162" s="44"/>
      <c r="M162" s="227" t="s">
        <v>1</v>
      </c>
      <c r="N162" s="228" t="s">
        <v>41</v>
      </c>
      <c r="O162" s="91"/>
      <c r="P162" s="229">
        <f>O162*H162</f>
        <v>0</v>
      </c>
      <c r="Q162" s="229">
        <v>0</v>
      </c>
      <c r="R162" s="229">
        <f>Q162*H162</f>
        <v>0</v>
      </c>
      <c r="S162" s="229">
        <v>0</v>
      </c>
      <c r="T162" s="23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1" t="s">
        <v>156</v>
      </c>
      <c r="AT162" s="231" t="s">
        <v>139</v>
      </c>
      <c r="AU162" s="231" t="s">
        <v>86</v>
      </c>
      <c r="AY162" s="17" t="s">
        <v>136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7" t="s">
        <v>84</v>
      </c>
      <c r="BK162" s="232">
        <f>ROUND(I162*H162,2)</f>
        <v>0</v>
      </c>
      <c r="BL162" s="17" t="s">
        <v>156</v>
      </c>
      <c r="BM162" s="231" t="s">
        <v>787</v>
      </c>
    </row>
    <row r="163" s="2" customFormat="1">
      <c r="A163" s="38"/>
      <c r="B163" s="39"/>
      <c r="C163" s="40"/>
      <c r="D163" s="233" t="s">
        <v>145</v>
      </c>
      <c r="E163" s="40"/>
      <c r="F163" s="234" t="s">
        <v>788</v>
      </c>
      <c r="G163" s="40"/>
      <c r="H163" s="40"/>
      <c r="I163" s="235"/>
      <c r="J163" s="40"/>
      <c r="K163" s="40"/>
      <c r="L163" s="44"/>
      <c r="M163" s="236"/>
      <c r="N163" s="237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145</v>
      </c>
      <c r="AU163" s="17" t="s">
        <v>86</v>
      </c>
    </row>
    <row r="164" s="2" customFormat="1" ht="37.8" customHeight="1">
      <c r="A164" s="38"/>
      <c r="B164" s="39"/>
      <c r="C164" s="219" t="s">
        <v>8</v>
      </c>
      <c r="D164" s="219" t="s">
        <v>139</v>
      </c>
      <c r="E164" s="220" t="s">
        <v>789</v>
      </c>
      <c r="F164" s="221" t="s">
        <v>790</v>
      </c>
      <c r="G164" s="222" t="s">
        <v>214</v>
      </c>
      <c r="H164" s="223">
        <v>302</v>
      </c>
      <c r="I164" s="224"/>
      <c r="J164" s="225">
        <f>ROUND(I164*H164,2)</f>
        <v>0</v>
      </c>
      <c r="K164" s="226"/>
      <c r="L164" s="44"/>
      <c r="M164" s="227" t="s">
        <v>1</v>
      </c>
      <c r="N164" s="228" t="s">
        <v>41</v>
      </c>
      <c r="O164" s="91"/>
      <c r="P164" s="229">
        <f>O164*H164</f>
        <v>0</v>
      </c>
      <c r="Q164" s="229">
        <v>0</v>
      </c>
      <c r="R164" s="229">
        <f>Q164*H164</f>
        <v>0</v>
      </c>
      <c r="S164" s="229">
        <v>0</v>
      </c>
      <c r="T164" s="23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1" t="s">
        <v>156</v>
      </c>
      <c r="AT164" s="231" t="s">
        <v>139</v>
      </c>
      <c r="AU164" s="231" t="s">
        <v>86</v>
      </c>
      <c r="AY164" s="17" t="s">
        <v>136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7" t="s">
        <v>84</v>
      </c>
      <c r="BK164" s="232">
        <f>ROUND(I164*H164,2)</f>
        <v>0</v>
      </c>
      <c r="BL164" s="17" t="s">
        <v>156</v>
      </c>
      <c r="BM164" s="231" t="s">
        <v>791</v>
      </c>
    </row>
    <row r="165" s="2" customFormat="1">
      <c r="A165" s="38"/>
      <c r="B165" s="39"/>
      <c r="C165" s="40"/>
      <c r="D165" s="233" t="s">
        <v>145</v>
      </c>
      <c r="E165" s="40"/>
      <c r="F165" s="234" t="s">
        <v>792</v>
      </c>
      <c r="G165" s="40"/>
      <c r="H165" s="40"/>
      <c r="I165" s="235"/>
      <c r="J165" s="40"/>
      <c r="K165" s="40"/>
      <c r="L165" s="44"/>
      <c r="M165" s="236"/>
      <c r="N165" s="237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145</v>
      </c>
      <c r="AU165" s="17" t="s">
        <v>86</v>
      </c>
    </row>
    <row r="166" s="2" customFormat="1" ht="37.8" customHeight="1">
      <c r="A166" s="38"/>
      <c r="B166" s="39"/>
      <c r="C166" s="219" t="s">
        <v>278</v>
      </c>
      <c r="D166" s="219" t="s">
        <v>139</v>
      </c>
      <c r="E166" s="220" t="s">
        <v>793</v>
      </c>
      <c r="F166" s="221" t="s">
        <v>794</v>
      </c>
      <c r="G166" s="222" t="s">
        <v>214</v>
      </c>
      <c r="H166" s="223">
        <v>302</v>
      </c>
      <c r="I166" s="224"/>
      <c r="J166" s="225">
        <f>ROUND(I166*H166,2)</f>
        <v>0</v>
      </c>
      <c r="K166" s="226"/>
      <c r="L166" s="44"/>
      <c r="M166" s="227" t="s">
        <v>1</v>
      </c>
      <c r="N166" s="228" t="s">
        <v>41</v>
      </c>
      <c r="O166" s="91"/>
      <c r="P166" s="229">
        <f>O166*H166</f>
        <v>0</v>
      </c>
      <c r="Q166" s="229">
        <v>0</v>
      </c>
      <c r="R166" s="229">
        <f>Q166*H166</f>
        <v>0</v>
      </c>
      <c r="S166" s="229">
        <v>0</v>
      </c>
      <c r="T166" s="23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1" t="s">
        <v>156</v>
      </c>
      <c r="AT166" s="231" t="s">
        <v>139</v>
      </c>
      <c r="AU166" s="231" t="s">
        <v>86</v>
      </c>
      <c r="AY166" s="17" t="s">
        <v>136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7" t="s">
        <v>84</v>
      </c>
      <c r="BK166" s="232">
        <f>ROUND(I166*H166,2)</f>
        <v>0</v>
      </c>
      <c r="BL166" s="17" t="s">
        <v>156</v>
      </c>
      <c r="BM166" s="231" t="s">
        <v>795</v>
      </c>
    </row>
    <row r="167" s="2" customFormat="1" ht="16.5" customHeight="1">
      <c r="A167" s="38"/>
      <c r="B167" s="39"/>
      <c r="C167" s="253" t="s">
        <v>285</v>
      </c>
      <c r="D167" s="253" t="s">
        <v>295</v>
      </c>
      <c r="E167" s="254" t="s">
        <v>355</v>
      </c>
      <c r="F167" s="255" t="s">
        <v>356</v>
      </c>
      <c r="G167" s="256" t="s">
        <v>357</v>
      </c>
      <c r="H167" s="257">
        <v>6.04</v>
      </c>
      <c r="I167" s="258"/>
      <c r="J167" s="259">
        <f>ROUND(I167*H167,2)</f>
        <v>0</v>
      </c>
      <c r="K167" s="260"/>
      <c r="L167" s="261"/>
      <c r="M167" s="262" t="s">
        <v>1</v>
      </c>
      <c r="N167" s="263" t="s">
        <v>41</v>
      </c>
      <c r="O167" s="91"/>
      <c r="P167" s="229">
        <f>O167*H167</f>
        <v>0</v>
      </c>
      <c r="Q167" s="229">
        <v>0.001</v>
      </c>
      <c r="R167" s="229">
        <f>Q167*H167</f>
        <v>0.0060400000000000002</v>
      </c>
      <c r="S167" s="229">
        <v>0</v>
      </c>
      <c r="T167" s="23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1" t="s">
        <v>175</v>
      </c>
      <c r="AT167" s="231" t="s">
        <v>295</v>
      </c>
      <c r="AU167" s="231" t="s">
        <v>86</v>
      </c>
      <c r="AY167" s="17" t="s">
        <v>136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7" t="s">
        <v>84</v>
      </c>
      <c r="BK167" s="232">
        <f>ROUND(I167*H167,2)</f>
        <v>0</v>
      </c>
      <c r="BL167" s="17" t="s">
        <v>156</v>
      </c>
      <c r="BM167" s="231" t="s">
        <v>796</v>
      </c>
    </row>
    <row r="168" s="13" customFormat="1">
      <c r="A168" s="13"/>
      <c r="B168" s="242"/>
      <c r="C168" s="243"/>
      <c r="D168" s="233" t="s">
        <v>241</v>
      </c>
      <c r="E168" s="243"/>
      <c r="F168" s="245" t="s">
        <v>797</v>
      </c>
      <c r="G168" s="243"/>
      <c r="H168" s="246">
        <v>6.04</v>
      </c>
      <c r="I168" s="247"/>
      <c r="J168" s="243"/>
      <c r="K168" s="243"/>
      <c r="L168" s="248"/>
      <c r="M168" s="249"/>
      <c r="N168" s="250"/>
      <c r="O168" s="250"/>
      <c r="P168" s="250"/>
      <c r="Q168" s="250"/>
      <c r="R168" s="250"/>
      <c r="S168" s="250"/>
      <c r="T168" s="25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2" t="s">
        <v>241</v>
      </c>
      <c r="AU168" s="252" t="s">
        <v>86</v>
      </c>
      <c r="AV168" s="13" t="s">
        <v>86</v>
      </c>
      <c r="AW168" s="13" t="s">
        <v>4</v>
      </c>
      <c r="AX168" s="13" t="s">
        <v>84</v>
      </c>
      <c r="AY168" s="252" t="s">
        <v>136</v>
      </c>
    </row>
    <row r="169" s="2" customFormat="1" ht="24.15" customHeight="1">
      <c r="A169" s="38"/>
      <c r="B169" s="39"/>
      <c r="C169" s="219" t="s">
        <v>289</v>
      </c>
      <c r="D169" s="219" t="s">
        <v>139</v>
      </c>
      <c r="E169" s="220" t="s">
        <v>392</v>
      </c>
      <c r="F169" s="221" t="s">
        <v>393</v>
      </c>
      <c r="G169" s="222" t="s">
        <v>214</v>
      </c>
      <c r="H169" s="223">
        <v>302</v>
      </c>
      <c r="I169" s="224"/>
      <c r="J169" s="225">
        <f>ROUND(I169*H169,2)</f>
        <v>0</v>
      </c>
      <c r="K169" s="226"/>
      <c r="L169" s="44"/>
      <c r="M169" s="227" t="s">
        <v>1</v>
      </c>
      <c r="N169" s="228" t="s">
        <v>41</v>
      </c>
      <c r="O169" s="91"/>
      <c r="P169" s="229">
        <f>O169*H169</f>
        <v>0</v>
      </c>
      <c r="Q169" s="229">
        <v>0</v>
      </c>
      <c r="R169" s="229">
        <f>Q169*H169</f>
        <v>0</v>
      </c>
      <c r="S169" s="229">
        <v>0</v>
      </c>
      <c r="T169" s="23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1" t="s">
        <v>156</v>
      </c>
      <c r="AT169" s="231" t="s">
        <v>139</v>
      </c>
      <c r="AU169" s="231" t="s">
        <v>86</v>
      </c>
      <c r="AY169" s="17" t="s">
        <v>136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7" t="s">
        <v>84</v>
      </c>
      <c r="BK169" s="232">
        <f>ROUND(I169*H169,2)</f>
        <v>0</v>
      </c>
      <c r="BL169" s="17" t="s">
        <v>156</v>
      </c>
      <c r="BM169" s="231" t="s">
        <v>798</v>
      </c>
    </row>
    <row r="170" s="12" customFormat="1" ht="22.8" customHeight="1">
      <c r="A170" s="12"/>
      <c r="B170" s="203"/>
      <c r="C170" s="204"/>
      <c r="D170" s="205" t="s">
        <v>75</v>
      </c>
      <c r="E170" s="217" t="s">
        <v>86</v>
      </c>
      <c r="F170" s="217" t="s">
        <v>395</v>
      </c>
      <c r="G170" s="204"/>
      <c r="H170" s="204"/>
      <c r="I170" s="207"/>
      <c r="J170" s="218">
        <f>BK170</f>
        <v>0</v>
      </c>
      <c r="K170" s="204"/>
      <c r="L170" s="209"/>
      <c r="M170" s="210"/>
      <c r="N170" s="211"/>
      <c r="O170" s="211"/>
      <c r="P170" s="212">
        <f>SUM(P171:P186)</f>
        <v>0</v>
      </c>
      <c r="Q170" s="211"/>
      <c r="R170" s="212">
        <f>SUM(R171:R186)</f>
        <v>1.9795264800000001</v>
      </c>
      <c r="S170" s="211"/>
      <c r="T170" s="213">
        <f>SUM(T171:T186)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4" t="s">
        <v>84</v>
      </c>
      <c r="AT170" s="215" t="s">
        <v>75</v>
      </c>
      <c r="AU170" s="215" t="s">
        <v>84</v>
      </c>
      <c r="AY170" s="214" t="s">
        <v>136</v>
      </c>
      <c r="BK170" s="216">
        <f>SUM(BK171:BK186)</f>
        <v>0</v>
      </c>
    </row>
    <row r="171" s="2" customFormat="1" ht="24.15" customHeight="1">
      <c r="A171" s="38"/>
      <c r="B171" s="39"/>
      <c r="C171" s="219" t="s">
        <v>294</v>
      </c>
      <c r="D171" s="219" t="s">
        <v>139</v>
      </c>
      <c r="E171" s="220" t="s">
        <v>799</v>
      </c>
      <c r="F171" s="221" t="s">
        <v>800</v>
      </c>
      <c r="G171" s="222" t="s">
        <v>515</v>
      </c>
      <c r="H171" s="223">
        <v>14</v>
      </c>
      <c r="I171" s="224"/>
      <c r="J171" s="225">
        <f>ROUND(I171*H171,2)</f>
        <v>0</v>
      </c>
      <c r="K171" s="226"/>
      <c r="L171" s="44"/>
      <c r="M171" s="227" t="s">
        <v>1</v>
      </c>
      <c r="N171" s="228" t="s">
        <v>41</v>
      </c>
      <c r="O171" s="91"/>
      <c r="P171" s="229">
        <f>O171*H171</f>
        <v>0</v>
      </c>
      <c r="Q171" s="229">
        <v>0.00114</v>
      </c>
      <c r="R171" s="229">
        <f>Q171*H171</f>
        <v>0.015959999999999998</v>
      </c>
      <c r="S171" s="229">
        <v>0</v>
      </c>
      <c r="T171" s="230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1" t="s">
        <v>156</v>
      </c>
      <c r="AT171" s="231" t="s">
        <v>139</v>
      </c>
      <c r="AU171" s="231" t="s">
        <v>86</v>
      </c>
      <c r="AY171" s="17" t="s">
        <v>136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7" t="s">
        <v>84</v>
      </c>
      <c r="BK171" s="232">
        <f>ROUND(I171*H171,2)</f>
        <v>0</v>
      </c>
      <c r="BL171" s="17" t="s">
        <v>156</v>
      </c>
      <c r="BM171" s="231" t="s">
        <v>801</v>
      </c>
    </row>
    <row r="172" s="2" customFormat="1">
      <c r="A172" s="38"/>
      <c r="B172" s="39"/>
      <c r="C172" s="40"/>
      <c r="D172" s="233" t="s">
        <v>145</v>
      </c>
      <c r="E172" s="40"/>
      <c r="F172" s="234" t="s">
        <v>802</v>
      </c>
      <c r="G172" s="40"/>
      <c r="H172" s="40"/>
      <c r="I172" s="235"/>
      <c r="J172" s="40"/>
      <c r="K172" s="40"/>
      <c r="L172" s="44"/>
      <c r="M172" s="236"/>
      <c r="N172" s="237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145</v>
      </c>
      <c r="AU172" s="17" t="s">
        <v>86</v>
      </c>
    </row>
    <row r="173" s="13" customFormat="1">
      <c r="A173" s="13"/>
      <c r="B173" s="242"/>
      <c r="C173" s="243"/>
      <c r="D173" s="233" t="s">
        <v>241</v>
      </c>
      <c r="E173" s="244" t="s">
        <v>1</v>
      </c>
      <c r="F173" s="245" t="s">
        <v>803</v>
      </c>
      <c r="G173" s="243"/>
      <c r="H173" s="246">
        <v>14</v>
      </c>
      <c r="I173" s="247"/>
      <c r="J173" s="243"/>
      <c r="K173" s="243"/>
      <c r="L173" s="248"/>
      <c r="M173" s="249"/>
      <c r="N173" s="250"/>
      <c r="O173" s="250"/>
      <c r="P173" s="250"/>
      <c r="Q173" s="250"/>
      <c r="R173" s="250"/>
      <c r="S173" s="250"/>
      <c r="T173" s="25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2" t="s">
        <v>241</v>
      </c>
      <c r="AU173" s="252" t="s">
        <v>86</v>
      </c>
      <c r="AV173" s="13" t="s">
        <v>86</v>
      </c>
      <c r="AW173" s="13" t="s">
        <v>33</v>
      </c>
      <c r="AX173" s="13" t="s">
        <v>84</v>
      </c>
      <c r="AY173" s="252" t="s">
        <v>136</v>
      </c>
    </row>
    <row r="174" s="2" customFormat="1" ht="37.8" customHeight="1">
      <c r="A174" s="38"/>
      <c r="B174" s="39"/>
      <c r="C174" s="219" t="s">
        <v>301</v>
      </c>
      <c r="D174" s="219" t="s">
        <v>139</v>
      </c>
      <c r="E174" s="220" t="s">
        <v>804</v>
      </c>
      <c r="F174" s="221" t="s">
        <v>805</v>
      </c>
      <c r="G174" s="222" t="s">
        <v>234</v>
      </c>
      <c r="H174" s="223">
        <v>21.216000000000001</v>
      </c>
      <c r="I174" s="224"/>
      <c r="J174" s="225">
        <f>ROUND(I174*H174,2)</f>
        <v>0</v>
      </c>
      <c r="K174" s="226"/>
      <c r="L174" s="44"/>
      <c r="M174" s="227" t="s">
        <v>1</v>
      </c>
      <c r="N174" s="228" t="s">
        <v>41</v>
      </c>
      <c r="O174" s="91"/>
      <c r="P174" s="229">
        <f>O174*H174</f>
        <v>0</v>
      </c>
      <c r="Q174" s="229">
        <v>0</v>
      </c>
      <c r="R174" s="229">
        <f>Q174*H174</f>
        <v>0</v>
      </c>
      <c r="S174" s="229">
        <v>0</v>
      </c>
      <c r="T174" s="230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1" t="s">
        <v>156</v>
      </c>
      <c r="AT174" s="231" t="s">
        <v>139</v>
      </c>
      <c r="AU174" s="231" t="s">
        <v>86</v>
      </c>
      <c r="AY174" s="17" t="s">
        <v>136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7" t="s">
        <v>84</v>
      </c>
      <c r="BK174" s="232">
        <f>ROUND(I174*H174,2)</f>
        <v>0</v>
      </c>
      <c r="BL174" s="17" t="s">
        <v>156</v>
      </c>
      <c r="BM174" s="231" t="s">
        <v>806</v>
      </c>
    </row>
    <row r="175" s="2" customFormat="1">
      <c r="A175" s="38"/>
      <c r="B175" s="39"/>
      <c r="C175" s="40"/>
      <c r="D175" s="233" t="s">
        <v>145</v>
      </c>
      <c r="E175" s="40"/>
      <c r="F175" s="234" t="s">
        <v>807</v>
      </c>
      <c r="G175" s="40"/>
      <c r="H175" s="40"/>
      <c r="I175" s="235"/>
      <c r="J175" s="40"/>
      <c r="K175" s="40"/>
      <c r="L175" s="44"/>
      <c r="M175" s="236"/>
      <c r="N175" s="237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145</v>
      </c>
      <c r="AU175" s="17" t="s">
        <v>86</v>
      </c>
    </row>
    <row r="176" s="2" customFormat="1" ht="33" customHeight="1">
      <c r="A176" s="38"/>
      <c r="B176" s="39"/>
      <c r="C176" s="219" t="s">
        <v>7</v>
      </c>
      <c r="D176" s="219" t="s">
        <v>139</v>
      </c>
      <c r="E176" s="220" t="s">
        <v>808</v>
      </c>
      <c r="F176" s="221" t="s">
        <v>809</v>
      </c>
      <c r="G176" s="222" t="s">
        <v>234</v>
      </c>
      <c r="H176" s="223">
        <v>21.216000000000001</v>
      </c>
      <c r="I176" s="224"/>
      <c r="J176" s="225">
        <f>ROUND(I176*H176,2)</f>
        <v>0</v>
      </c>
      <c r="K176" s="226"/>
      <c r="L176" s="44"/>
      <c r="M176" s="227" t="s">
        <v>1</v>
      </c>
      <c r="N176" s="228" t="s">
        <v>41</v>
      </c>
      <c r="O176" s="91"/>
      <c r="P176" s="229">
        <f>O176*H176</f>
        <v>0</v>
      </c>
      <c r="Q176" s="229">
        <v>0</v>
      </c>
      <c r="R176" s="229">
        <f>Q176*H176</f>
        <v>0</v>
      </c>
      <c r="S176" s="229">
        <v>0</v>
      </c>
      <c r="T176" s="23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1" t="s">
        <v>156</v>
      </c>
      <c r="AT176" s="231" t="s">
        <v>139</v>
      </c>
      <c r="AU176" s="231" t="s">
        <v>86</v>
      </c>
      <c r="AY176" s="17" t="s">
        <v>136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7" t="s">
        <v>84</v>
      </c>
      <c r="BK176" s="232">
        <f>ROUND(I176*H176,2)</f>
        <v>0</v>
      </c>
      <c r="BL176" s="17" t="s">
        <v>156</v>
      </c>
      <c r="BM176" s="231" t="s">
        <v>810</v>
      </c>
    </row>
    <row r="177" s="2" customFormat="1" ht="24.15" customHeight="1">
      <c r="A177" s="38"/>
      <c r="B177" s="39"/>
      <c r="C177" s="219" t="s">
        <v>309</v>
      </c>
      <c r="D177" s="219" t="s">
        <v>139</v>
      </c>
      <c r="E177" s="220" t="s">
        <v>811</v>
      </c>
      <c r="F177" s="221" t="s">
        <v>812</v>
      </c>
      <c r="G177" s="222" t="s">
        <v>214</v>
      </c>
      <c r="H177" s="223">
        <v>27.456</v>
      </c>
      <c r="I177" s="224"/>
      <c r="J177" s="225">
        <f>ROUND(I177*H177,2)</f>
        <v>0</v>
      </c>
      <c r="K177" s="226"/>
      <c r="L177" s="44"/>
      <c r="M177" s="227" t="s">
        <v>1</v>
      </c>
      <c r="N177" s="228" t="s">
        <v>41</v>
      </c>
      <c r="O177" s="91"/>
      <c r="P177" s="229">
        <f>O177*H177</f>
        <v>0</v>
      </c>
      <c r="Q177" s="229">
        <v>0.0014400000000000001</v>
      </c>
      <c r="R177" s="229">
        <f>Q177*H177</f>
        <v>0.039536640000000005</v>
      </c>
      <c r="S177" s="229">
        <v>0</v>
      </c>
      <c r="T177" s="230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1" t="s">
        <v>156</v>
      </c>
      <c r="AT177" s="231" t="s">
        <v>139</v>
      </c>
      <c r="AU177" s="231" t="s">
        <v>86</v>
      </c>
      <c r="AY177" s="17" t="s">
        <v>136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7" t="s">
        <v>84</v>
      </c>
      <c r="BK177" s="232">
        <f>ROUND(I177*H177,2)</f>
        <v>0</v>
      </c>
      <c r="BL177" s="17" t="s">
        <v>156</v>
      </c>
      <c r="BM177" s="231" t="s">
        <v>813</v>
      </c>
    </row>
    <row r="178" s="13" customFormat="1">
      <c r="A178" s="13"/>
      <c r="B178" s="242"/>
      <c r="C178" s="243"/>
      <c r="D178" s="233" t="s">
        <v>241</v>
      </c>
      <c r="E178" s="244" t="s">
        <v>1</v>
      </c>
      <c r="F178" s="245" t="s">
        <v>814</v>
      </c>
      <c r="G178" s="243"/>
      <c r="H178" s="246">
        <v>6.2400000000000002</v>
      </c>
      <c r="I178" s="247"/>
      <c r="J178" s="243"/>
      <c r="K178" s="243"/>
      <c r="L178" s="248"/>
      <c r="M178" s="249"/>
      <c r="N178" s="250"/>
      <c r="O178" s="250"/>
      <c r="P178" s="250"/>
      <c r="Q178" s="250"/>
      <c r="R178" s="250"/>
      <c r="S178" s="250"/>
      <c r="T178" s="25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2" t="s">
        <v>241</v>
      </c>
      <c r="AU178" s="252" t="s">
        <v>86</v>
      </c>
      <c r="AV178" s="13" t="s">
        <v>86</v>
      </c>
      <c r="AW178" s="13" t="s">
        <v>33</v>
      </c>
      <c r="AX178" s="13" t="s">
        <v>76</v>
      </c>
      <c r="AY178" s="252" t="s">
        <v>136</v>
      </c>
    </row>
    <row r="179" s="13" customFormat="1">
      <c r="A179" s="13"/>
      <c r="B179" s="242"/>
      <c r="C179" s="243"/>
      <c r="D179" s="233" t="s">
        <v>241</v>
      </c>
      <c r="E179" s="244" t="s">
        <v>1</v>
      </c>
      <c r="F179" s="245" t="s">
        <v>815</v>
      </c>
      <c r="G179" s="243"/>
      <c r="H179" s="246">
        <v>21.216000000000001</v>
      </c>
      <c r="I179" s="247"/>
      <c r="J179" s="243"/>
      <c r="K179" s="243"/>
      <c r="L179" s="248"/>
      <c r="M179" s="249"/>
      <c r="N179" s="250"/>
      <c r="O179" s="250"/>
      <c r="P179" s="250"/>
      <c r="Q179" s="250"/>
      <c r="R179" s="250"/>
      <c r="S179" s="250"/>
      <c r="T179" s="25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2" t="s">
        <v>241</v>
      </c>
      <c r="AU179" s="252" t="s">
        <v>86</v>
      </c>
      <c r="AV179" s="13" t="s">
        <v>86</v>
      </c>
      <c r="AW179" s="13" t="s">
        <v>33</v>
      </c>
      <c r="AX179" s="13" t="s">
        <v>76</v>
      </c>
      <c r="AY179" s="252" t="s">
        <v>136</v>
      </c>
    </row>
    <row r="180" s="15" customFormat="1">
      <c r="A180" s="15"/>
      <c r="B180" s="275"/>
      <c r="C180" s="276"/>
      <c r="D180" s="233" t="s">
        <v>241</v>
      </c>
      <c r="E180" s="277" t="s">
        <v>1</v>
      </c>
      <c r="F180" s="278" t="s">
        <v>579</v>
      </c>
      <c r="G180" s="276"/>
      <c r="H180" s="279">
        <v>27.456000000000003</v>
      </c>
      <c r="I180" s="280"/>
      <c r="J180" s="276"/>
      <c r="K180" s="276"/>
      <c r="L180" s="281"/>
      <c r="M180" s="282"/>
      <c r="N180" s="283"/>
      <c r="O180" s="283"/>
      <c r="P180" s="283"/>
      <c r="Q180" s="283"/>
      <c r="R180" s="283"/>
      <c r="S180" s="283"/>
      <c r="T180" s="284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85" t="s">
        <v>241</v>
      </c>
      <c r="AU180" s="285" t="s">
        <v>86</v>
      </c>
      <c r="AV180" s="15" t="s">
        <v>156</v>
      </c>
      <c r="AW180" s="15" t="s">
        <v>33</v>
      </c>
      <c r="AX180" s="15" t="s">
        <v>84</v>
      </c>
      <c r="AY180" s="285" t="s">
        <v>136</v>
      </c>
    </row>
    <row r="181" s="2" customFormat="1" ht="24.15" customHeight="1">
      <c r="A181" s="38"/>
      <c r="B181" s="39"/>
      <c r="C181" s="219" t="s">
        <v>313</v>
      </c>
      <c r="D181" s="219" t="s">
        <v>139</v>
      </c>
      <c r="E181" s="220" t="s">
        <v>816</v>
      </c>
      <c r="F181" s="221" t="s">
        <v>817</v>
      </c>
      <c r="G181" s="222" t="s">
        <v>214</v>
      </c>
      <c r="H181" s="223">
        <v>27.456</v>
      </c>
      <c r="I181" s="224"/>
      <c r="J181" s="225">
        <f>ROUND(I181*H181,2)</f>
        <v>0</v>
      </c>
      <c r="K181" s="226"/>
      <c r="L181" s="44"/>
      <c r="M181" s="227" t="s">
        <v>1</v>
      </c>
      <c r="N181" s="228" t="s">
        <v>41</v>
      </c>
      <c r="O181" s="91"/>
      <c r="P181" s="229">
        <f>O181*H181</f>
        <v>0</v>
      </c>
      <c r="Q181" s="229">
        <v>4.0000000000000003E-05</v>
      </c>
      <c r="R181" s="229">
        <f>Q181*H181</f>
        <v>0.0010982400000000001</v>
      </c>
      <c r="S181" s="229">
        <v>0</v>
      </c>
      <c r="T181" s="230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1" t="s">
        <v>156</v>
      </c>
      <c r="AT181" s="231" t="s">
        <v>139</v>
      </c>
      <c r="AU181" s="231" t="s">
        <v>86</v>
      </c>
      <c r="AY181" s="17" t="s">
        <v>136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7" t="s">
        <v>84</v>
      </c>
      <c r="BK181" s="232">
        <f>ROUND(I181*H181,2)</f>
        <v>0</v>
      </c>
      <c r="BL181" s="17" t="s">
        <v>156</v>
      </c>
      <c r="BM181" s="231" t="s">
        <v>818</v>
      </c>
    </row>
    <row r="182" s="13" customFormat="1">
      <c r="A182" s="13"/>
      <c r="B182" s="242"/>
      <c r="C182" s="243"/>
      <c r="D182" s="233" t="s">
        <v>241</v>
      </c>
      <c r="E182" s="244" t="s">
        <v>1</v>
      </c>
      <c r="F182" s="245" t="s">
        <v>814</v>
      </c>
      <c r="G182" s="243"/>
      <c r="H182" s="246">
        <v>6.2400000000000002</v>
      </c>
      <c r="I182" s="247"/>
      <c r="J182" s="243"/>
      <c r="K182" s="243"/>
      <c r="L182" s="248"/>
      <c r="M182" s="249"/>
      <c r="N182" s="250"/>
      <c r="O182" s="250"/>
      <c r="P182" s="250"/>
      <c r="Q182" s="250"/>
      <c r="R182" s="250"/>
      <c r="S182" s="250"/>
      <c r="T182" s="25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2" t="s">
        <v>241</v>
      </c>
      <c r="AU182" s="252" t="s">
        <v>86</v>
      </c>
      <c r="AV182" s="13" t="s">
        <v>86</v>
      </c>
      <c r="AW182" s="13" t="s">
        <v>33</v>
      </c>
      <c r="AX182" s="13" t="s">
        <v>76</v>
      </c>
      <c r="AY182" s="252" t="s">
        <v>136</v>
      </c>
    </row>
    <row r="183" s="13" customFormat="1">
      <c r="A183" s="13"/>
      <c r="B183" s="242"/>
      <c r="C183" s="243"/>
      <c r="D183" s="233" t="s">
        <v>241</v>
      </c>
      <c r="E183" s="244" t="s">
        <v>1</v>
      </c>
      <c r="F183" s="245" t="s">
        <v>815</v>
      </c>
      <c r="G183" s="243"/>
      <c r="H183" s="246">
        <v>21.216000000000001</v>
      </c>
      <c r="I183" s="247"/>
      <c r="J183" s="243"/>
      <c r="K183" s="243"/>
      <c r="L183" s="248"/>
      <c r="M183" s="249"/>
      <c r="N183" s="250"/>
      <c r="O183" s="250"/>
      <c r="P183" s="250"/>
      <c r="Q183" s="250"/>
      <c r="R183" s="250"/>
      <c r="S183" s="250"/>
      <c r="T183" s="25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2" t="s">
        <v>241</v>
      </c>
      <c r="AU183" s="252" t="s">
        <v>86</v>
      </c>
      <c r="AV183" s="13" t="s">
        <v>86</v>
      </c>
      <c r="AW183" s="13" t="s">
        <v>33</v>
      </c>
      <c r="AX183" s="13" t="s">
        <v>76</v>
      </c>
      <c r="AY183" s="252" t="s">
        <v>136</v>
      </c>
    </row>
    <row r="184" s="15" customFormat="1">
      <c r="A184" s="15"/>
      <c r="B184" s="275"/>
      <c r="C184" s="276"/>
      <c r="D184" s="233" t="s">
        <v>241</v>
      </c>
      <c r="E184" s="277" t="s">
        <v>1</v>
      </c>
      <c r="F184" s="278" t="s">
        <v>579</v>
      </c>
      <c r="G184" s="276"/>
      <c r="H184" s="279">
        <v>27.456000000000003</v>
      </c>
      <c r="I184" s="280"/>
      <c r="J184" s="276"/>
      <c r="K184" s="276"/>
      <c r="L184" s="281"/>
      <c r="M184" s="282"/>
      <c r="N184" s="283"/>
      <c r="O184" s="283"/>
      <c r="P184" s="283"/>
      <c r="Q184" s="283"/>
      <c r="R184" s="283"/>
      <c r="S184" s="283"/>
      <c r="T184" s="284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85" t="s">
        <v>241</v>
      </c>
      <c r="AU184" s="285" t="s">
        <v>86</v>
      </c>
      <c r="AV184" s="15" t="s">
        <v>156</v>
      </c>
      <c r="AW184" s="15" t="s">
        <v>33</v>
      </c>
      <c r="AX184" s="15" t="s">
        <v>84</v>
      </c>
      <c r="AY184" s="285" t="s">
        <v>136</v>
      </c>
    </row>
    <row r="185" s="2" customFormat="1" ht="33" customHeight="1">
      <c r="A185" s="38"/>
      <c r="B185" s="39"/>
      <c r="C185" s="219" t="s">
        <v>319</v>
      </c>
      <c r="D185" s="219" t="s">
        <v>139</v>
      </c>
      <c r="E185" s="220" t="s">
        <v>819</v>
      </c>
      <c r="F185" s="221" t="s">
        <v>820</v>
      </c>
      <c r="G185" s="222" t="s">
        <v>281</v>
      </c>
      <c r="H185" s="223">
        <v>1.8520000000000001</v>
      </c>
      <c r="I185" s="224"/>
      <c r="J185" s="225">
        <f>ROUND(I185*H185,2)</f>
        <v>0</v>
      </c>
      <c r="K185" s="226"/>
      <c r="L185" s="44"/>
      <c r="M185" s="227" t="s">
        <v>1</v>
      </c>
      <c r="N185" s="228" t="s">
        <v>41</v>
      </c>
      <c r="O185" s="91"/>
      <c r="P185" s="229">
        <f>O185*H185</f>
        <v>0</v>
      </c>
      <c r="Q185" s="229">
        <v>1.0383</v>
      </c>
      <c r="R185" s="229">
        <f>Q185*H185</f>
        <v>1.9229316000000001</v>
      </c>
      <c r="S185" s="229">
        <v>0</v>
      </c>
      <c r="T185" s="230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1" t="s">
        <v>156</v>
      </c>
      <c r="AT185" s="231" t="s">
        <v>139</v>
      </c>
      <c r="AU185" s="231" t="s">
        <v>86</v>
      </c>
      <c r="AY185" s="17" t="s">
        <v>136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17" t="s">
        <v>84</v>
      </c>
      <c r="BK185" s="232">
        <f>ROUND(I185*H185,2)</f>
        <v>0</v>
      </c>
      <c r="BL185" s="17" t="s">
        <v>156</v>
      </c>
      <c r="BM185" s="231" t="s">
        <v>821</v>
      </c>
    </row>
    <row r="186" s="2" customFormat="1">
      <c r="A186" s="38"/>
      <c r="B186" s="39"/>
      <c r="C186" s="40"/>
      <c r="D186" s="233" t="s">
        <v>145</v>
      </c>
      <c r="E186" s="40"/>
      <c r="F186" s="234" t="s">
        <v>822</v>
      </c>
      <c r="G186" s="40"/>
      <c r="H186" s="40"/>
      <c r="I186" s="235"/>
      <c r="J186" s="40"/>
      <c r="K186" s="40"/>
      <c r="L186" s="44"/>
      <c r="M186" s="236"/>
      <c r="N186" s="237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145</v>
      </c>
      <c r="AU186" s="17" t="s">
        <v>86</v>
      </c>
    </row>
    <row r="187" s="12" customFormat="1" ht="22.8" customHeight="1">
      <c r="A187" s="12"/>
      <c r="B187" s="203"/>
      <c r="C187" s="204"/>
      <c r="D187" s="205" t="s">
        <v>75</v>
      </c>
      <c r="E187" s="217" t="s">
        <v>151</v>
      </c>
      <c r="F187" s="217" t="s">
        <v>823</v>
      </c>
      <c r="G187" s="204"/>
      <c r="H187" s="204"/>
      <c r="I187" s="207"/>
      <c r="J187" s="218">
        <f>BK187</f>
        <v>0</v>
      </c>
      <c r="K187" s="204"/>
      <c r="L187" s="209"/>
      <c r="M187" s="210"/>
      <c r="N187" s="211"/>
      <c r="O187" s="211"/>
      <c r="P187" s="212">
        <f>SUM(P188:P212)</f>
        <v>0</v>
      </c>
      <c r="Q187" s="211"/>
      <c r="R187" s="212">
        <f>SUM(R188:R212)</f>
        <v>78.207394710000003</v>
      </c>
      <c r="S187" s="211"/>
      <c r="T187" s="213">
        <f>SUM(T188:T212)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14" t="s">
        <v>84</v>
      </c>
      <c r="AT187" s="215" t="s">
        <v>75</v>
      </c>
      <c r="AU187" s="215" t="s">
        <v>84</v>
      </c>
      <c r="AY187" s="214" t="s">
        <v>136</v>
      </c>
      <c r="BK187" s="216">
        <f>SUM(BK188:BK212)</f>
        <v>0</v>
      </c>
    </row>
    <row r="188" s="2" customFormat="1" ht="16.5" customHeight="1">
      <c r="A188" s="38"/>
      <c r="B188" s="39"/>
      <c r="C188" s="219" t="s">
        <v>323</v>
      </c>
      <c r="D188" s="219" t="s">
        <v>139</v>
      </c>
      <c r="E188" s="220" t="s">
        <v>824</v>
      </c>
      <c r="F188" s="221" t="s">
        <v>825</v>
      </c>
      <c r="G188" s="222" t="s">
        <v>234</v>
      </c>
      <c r="H188" s="223">
        <v>3.0600000000000001</v>
      </c>
      <c r="I188" s="224"/>
      <c r="J188" s="225">
        <f>ROUND(I188*H188,2)</f>
        <v>0</v>
      </c>
      <c r="K188" s="226"/>
      <c r="L188" s="44"/>
      <c r="M188" s="227" t="s">
        <v>1</v>
      </c>
      <c r="N188" s="228" t="s">
        <v>41</v>
      </c>
      <c r="O188" s="91"/>
      <c r="P188" s="229">
        <f>O188*H188</f>
        <v>0</v>
      </c>
      <c r="Q188" s="229">
        <v>0</v>
      </c>
      <c r="R188" s="229">
        <f>Q188*H188</f>
        <v>0</v>
      </c>
      <c r="S188" s="229">
        <v>0</v>
      </c>
      <c r="T188" s="230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1" t="s">
        <v>156</v>
      </c>
      <c r="AT188" s="231" t="s">
        <v>139</v>
      </c>
      <c r="AU188" s="231" t="s">
        <v>86</v>
      </c>
      <c r="AY188" s="17" t="s">
        <v>136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17" t="s">
        <v>84</v>
      </c>
      <c r="BK188" s="232">
        <f>ROUND(I188*H188,2)</f>
        <v>0</v>
      </c>
      <c r="BL188" s="17" t="s">
        <v>156</v>
      </c>
      <c r="BM188" s="231" t="s">
        <v>826</v>
      </c>
    </row>
    <row r="189" s="2" customFormat="1">
      <c r="A189" s="38"/>
      <c r="B189" s="39"/>
      <c r="C189" s="40"/>
      <c r="D189" s="233" t="s">
        <v>145</v>
      </c>
      <c r="E189" s="40"/>
      <c r="F189" s="234" t="s">
        <v>827</v>
      </c>
      <c r="G189" s="40"/>
      <c r="H189" s="40"/>
      <c r="I189" s="235"/>
      <c r="J189" s="40"/>
      <c r="K189" s="40"/>
      <c r="L189" s="44"/>
      <c r="M189" s="236"/>
      <c r="N189" s="237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145</v>
      </c>
      <c r="AU189" s="17" t="s">
        <v>86</v>
      </c>
    </row>
    <row r="190" s="2" customFormat="1" ht="24.15" customHeight="1">
      <c r="A190" s="38"/>
      <c r="B190" s="39"/>
      <c r="C190" s="219" t="s">
        <v>328</v>
      </c>
      <c r="D190" s="219" t="s">
        <v>139</v>
      </c>
      <c r="E190" s="220" t="s">
        <v>828</v>
      </c>
      <c r="F190" s="221" t="s">
        <v>829</v>
      </c>
      <c r="G190" s="222" t="s">
        <v>234</v>
      </c>
      <c r="H190" s="223">
        <v>3.0600000000000001</v>
      </c>
      <c r="I190" s="224"/>
      <c r="J190" s="225">
        <f>ROUND(I190*H190,2)</f>
        <v>0</v>
      </c>
      <c r="K190" s="226"/>
      <c r="L190" s="44"/>
      <c r="M190" s="227" t="s">
        <v>1</v>
      </c>
      <c r="N190" s="228" t="s">
        <v>41</v>
      </c>
      <c r="O190" s="91"/>
      <c r="P190" s="229">
        <f>O190*H190</f>
        <v>0</v>
      </c>
      <c r="Q190" s="229">
        <v>0.048579999999999998</v>
      </c>
      <c r="R190" s="229">
        <f>Q190*H190</f>
        <v>0.1486548</v>
      </c>
      <c r="S190" s="229">
        <v>0</v>
      </c>
      <c r="T190" s="230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1" t="s">
        <v>156</v>
      </c>
      <c r="AT190" s="231" t="s">
        <v>139</v>
      </c>
      <c r="AU190" s="231" t="s">
        <v>86</v>
      </c>
      <c r="AY190" s="17" t="s">
        <v>136</v>
      </c>
      <c r="BE190" s="232">
        <f>IF(N190="základní",J190,0)</f>
        <v>0</v>
      </c>
      <c r="BF190" s="232">
        <f>IF(N190="snížená",J190,0)</f>
        <v>0</v>
      </c>
      <c r="BG190" s="232">
        <f>IF(N190="zákl. přenesená",J190,0)</f>
        <v>0</v>
      </c>
      <c r="BH190" s="232">
        <f>IF(N190="sníž. přenesená",J190,0)</f>
        <v>0</v>
      </c>
      <c r="BI190" s="232">
        <f>IF(N190="nulová",J190,0)</f>
        <v>0</v>
      </c>
      <c r="BJ190" s="17" t="s">
        <v>84</v>
      </c>
      <c r="BK190" s="232">
        <f>ROUND(I190*H190,2)</f>
        <v>0</v>
      </c>
      <c r="BL190" s="17" t="s">
        <v>156</v>
      </c>
      <c r="BM190" s="231" t="s">
        <v>830</v>
      </c>
    </row>
    <row r="191" s="2" customFormat="1" ht="16.5" customHeight="1">
      <c r="A191" s="38"/>
      <c r="B191" s="39"/>
      <c r="C191" s="219" t="s">
        <v>333</v>
      </c>
      <c r="D191" s="219" t="s">
        <v>139</v>
      </c>
      <c r="E191" s="220" t="s">
        <v>831</v>
      </c>
      <c r="F191" s="221" t="s">
        <v>832</v>
      </c>
      <c r="G191" s="222" t="s">
        <v>214</v>
      </c>
      <c r="H191" s="223">
        <v>9.0600000000000005</v>
      </c>
      <c r="I191" s="224"/>
      <c r="J191" s="225">
        <f>ROUND(I191*H191,2)</f>
        <v>0</v>
      </c>
      <c r="K191" s="226"/>
      <c r="L191" s="44"/>
      <c r="M191" s="227" t="s">
        <v>1</v>
      </c>
      <c r="N191" s="228" t="s">
        <v>41</v>
      </c>
      <c r="O191" s="91"/>
      <c r="P191" s="229">
        <f>O191*H191</f>
        <v>0</v>
      </c>
      <c r="Q191" s="229">
        <v>0.041739999999999999</v>
      </c>
      <c r="R191" s="229">
        <f>Q191*H191</f>
        <v>0.37816440000000001</v>
      </c>
      <c r="S191" s="229">
        <v>0</v>
      </c>
      <c r="T191" s="230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1" t="s">
        <v>156</v>
      </c>
      <c r="AT191" s="231" t="s">
        <v>139</v>
      </c>
      <c r="AU191" s="231" t="s">
        <v>86</v>
      </c>
      <c r="AY191" s="17" t="s">
        <v>136</v>
      </c>
      <c r="BE191" s="232">
        <f>IF(N191="základní",J191,0)</f>
        <v>0</v>
      </c>
      <c r="BF191" s="232">
        <f>IF(N191="snížená",J191,0)</f>
        <v>0</v>
      </c>
      <c r="BG191" s="232">
        <f>IF(N191="zákl. přenesená",J191,0)</f>
        <v>0</v>
      </c>
      <c r="BH191" s="232">
        <f>IF(N191="sníž. přenesená",J191,0)</f>
        <v>0</v>
      </c>
      <c r="BI191" s="232">
        <f>IF(N191="nulová",J191,0)</f>
        <v>0</v>
      </c>
      <c r="BJ191" s="17" t="s">
        <v>84</v>
      </c>
      <c r="BK191" s="232">
        <f>ROUND(I191*H191,2)</f>
        <v>0</v>
      </c>
      <c r="BL191" s="17" t="s">
        <v>156</v>
      </c>
      <c r="BM191" s="231" t="s">
        <v>833</v>
      </c>
    </row>
    <row r="192" s="13" customFormat="1">
      <c r="A192" s="13"/>
      <c r="B192" s="242"/>
      <c r="C192" s="243"/>
      <c r="D192" s="233" t="s">
        <v>241</v>
      </c>
      <c r="E192" s="244" t="s">
        <v>1</v>
      </c>
      <c r="F192" s="245" t="s">
        <v>834</v>
      </c>
      <c r="G192" s="243"/>
      <c r="H192" s="246">
        <v>8.1600000000000001</v>
      </c>
      <c r="I192" s="247"/>
      <c r="J192" s="243"/>
      <c r="K192" s="243"/>
      <c r="L192" s="248"/>
      <c r="M192" s="249"/>
      <c r="N192" s="250"/>
      <c r="O192" s="250"/>
      <c r="P192" s="250"/>
      <c r="Q192" s="250"/>
      <c r="R192" s="250"/>
      <c r="S192" s="250"/>
      <c r="T192" s="25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2" t="s">
        <v>241</v>
      </c>
      <c r="AU192" s="252" t="s">
        <v>86</v>
      </c>
      <c r="AV192" s="13" t="s">
        <v>86</v>
      </c>
      <c r="AW192" s="13" t="s">
        <v>33</v>
      </c>
      <c r="AX192" s="13" t="s">
        <v>76</v>
      </c>
      <c r="AY192" s="252" t="s">
        <v>136</v>
      </c>
    </row>
    <row r="193" s="13" customFormat="1">
      <c r="A193" s="13"/>
      <c r="B193" s="242"/>
      <c r="C193" s="243"/>
      <c r="D193" s="233" t="s">
        <v>241</v>
      </c>
      <c r="E193" s="244" t="s">
        <v>1</v>
      </c>
      <c r="F193" s="245" t="s">
        <v>835</v>
      </c>
      <c r="G193" s="243"/>
      <c r="H193" s="246">
        <v>0.90000000000000002</v>
      </c>
      <c r="I193" s="247"/>
      <c r="J193" s="243"/>
      <c r="K193" s="243"/>
      <c r="L193" s="248"/>
      <c r="M193" s="249"/>
      <c r="N193" s="250"/>
      <c r="O193" s="250"/>
      <c r="P193" s="250"/>
      <c r="Q193" s="250"/>
      <c r="R193" s="250"/>
      <c r="S193" s="250"/>
      <c r="T193" s="25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2" t="s">
        <v>241</v>
      </c>
      <c r="AU193" s="252" t="s">
        <v>86</v>
      </c>
      <c r="AV193" s="13" t="s">
        <v>86</v>
      </c>
      <c r="AW193" s="13" t="s">
        <v>33</v>
      </c>
      <c r="AX193" s="13" t="s">
        <v>76</v>
      </c>
      <c r="AY193" s="252" t="s">
        <v>136</v>
      </c>
    </row>
    <row r="194" s="15" customFormat="1">
      <c r="A194" s="15"/>
      <c r="B194" s="275"/>
      <c r="C194" s="276"/>
      <c r="D194" s="233" t="s">
        <v>241</v>
      </c>
      <c r="E194" s="277" t="s">
        <v>1</v>
      </c>
      <c r="F194" s="278" t="s">
        <v>579</v>
      </c>
      <c r="G194" s="276"/>
      <c r="H194" s="279">
        <v>9.0600000000000005</v>
      </c>
      <c r="I194" s="280"/>
      <c r="J194" s="276"/>
      <c r="K194" s="276"/>
      <c r="L194" s="281"/>
      <c r="M194" s="282"/>
      <c r="N194" s="283"/>
      <c r="O194" s="283"/>
      <c r="P194" s="283"/>
      <c r="Q194" s="283"/>
      <c r="R194" s="283"/>
      <c r="S194" s="283"/>
      <c r="T194" s="284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85" t="s">
        <v>241</v>
      </c>
      <c r="AU194" s="285" t="s">
        <v>86</v>
      </c>
      <c r="AV194" s="15" t="s">
        <v>156</v>
      </c>
      <c r="AW194" s="15" t="s">
        <v>33</v>
      </c>
      <c r="AX194" s="15" t="s">
        <v>84</v>
      </c>
      <c r="AY194" s="285" t="s">
        <v>136</v>
      </c>
    </row>
    <row r="195" s="2" customFormat="1" ht="16.5" customHeight="1">
      <c r="A195" s="38"/>
      <c r="B195" s="39"/>
      <c r="C195" s="219" t="s">
        <v>339</v>
      </c>
      <c r="D195" s="219" t="s">
        <v>139</v>
      </c>
      <c r="E195" s="220" t="s">
        <v>836</v>
      </c>
      <c r="F195" s="221" t="s">
        <v>837</v>
      </c>
      <c r="G195" s="222" t="s">
        <v>214</v>
      </c>
      <c r="H195" s="223">
        <v>9.0600000000000005</v>
      </c>
      <c r="I195" s="224"/>
      <c r="J195" s="225">
        <f>ROUND(I195*H195,2)</f>
        <v>0</v>
      </c>
      <c r="K195" s="226"/>
      <c r="L195" s="44"/>
      <c r="M195" s="227" t="s">
        <v>1</v>
      </c>
      <c r="N195" s="228" t="s">
        <v>41</v>
      </c>
      <c r="O195" s="91"/>
      <c r="P195" s="229">
        <f>O195*H195</f>
        <v>0</v>
      </c>
      <c r="Q195" s="229">
        <v>2.0000000000000002E-05</v>
      </c>
      <c r="R195" s="229">
        <f>Q195*H195</f>
        <v>0.00018120000000000001</v>
      </c>
      <c r="S195" s="229">
        <v>0</v>
      </c>
      <c r="T195" s="230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1" t="s">
        <v>156</v>
      </c>
      <c r="AT195" s="231" t="s">
        <v>139</v>
      </c>
      <c r="AU195" s="231" t="s">
        <v>86</v>
      </c>
      <c r="AY195" s="17" t="s">
        <v>136</v>
      </c>
      <c r="BE195" s="232">
        <f>IF(N195="základní",J195,0)</f>
        <v>0</v>
      </c>
      <c r="BF195" s="232">
        <f>IF(N195="snížená",J195,0)</f>
        <v>0</v>
      </c>
      <c r="BG195" s="232">
        <f>IF(N195="zákl. přenesená",J195,0)</f>
        <v>0</v>
      </c>
      <c r="BH195" s="232">
        <f>IF(N195="sníž. přenesená",J195,0)</f>
        <v>0</v>
      </c>
      <c r="BI195" s="232">
        <f>IF(N195="nulová",J195,0)</f>
        <v>0</v>
      </c>
      <c r="BJ195" s="17" t="s">
        <v>84</v>
      </c>
      <c r="BK195" s="232">
        <f>ROUND(I195*H195,2)</f>
        <v>0</v>
      </c>
      <c r="BL195" s="17" t="s">
        <v>156</v>
      </c>
      <c r="BM195" s="231" t="s">
        <v>838</v>
      </c>
    </row>
    <row r="196" s="2" customFormat="1" ht="24.15" customHeight="1">
      <c r="A196" s="38"/>
      <c r="B196" s="39"/>
      <c r="C196" s="219" t="s">
        <v>345</v>
      </c>
      <c r="D196" s="219" t="s">
        <v>139</v>
      </c>
      <c r="E196" s="220" t="s">
        <v>839</v>
      </c>
      <c r="F196" s="221" t="s">
        <v>840</v>
      </c>
      <c r="G196" s="222" t="s">
        <v>281</v>
      </c>
      <c r="H196" s="223">
        <v>0.39200000000000002</v>
      </c>
      <c r="I196" s="224"/>
      <c r="J196" s="225">
        <f>ROUND(I196*H196,2)</f>
        <v>0</v>
      </c>
      <c r="K196" s="226"/>
      <c r="L196" s="44"/>
      <c r="M196" s="227" t="s">
        <v>1</v>
      </c>
      <c r="N196" s="228" t="s">
        <v>41</v>
      </c>
      <c r="O196" s="91"/>
      <c r="P196" s="229">
        <f>O196*H196</f>
        <v>0</v>
      </c>
      <c r="Q196" s="229">
        <v>1.04877</v>
      </c>
      <c r="R196" s="229">
        <f>Q196*H196</f>
        <v>0.41111784000000001</v>
      </c>
      <c r="S196" s="229">
        <v>0</v>
      </c>
      <c r="T196" s="230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1" t="s">
        <v>156</v>
      </c>
      <c r="AT196" s="231" t="s">
        <v>139</v>
      </c>
      <c r="AU196" s="231" t="s">
        <v>86</v>
      </c>
      <c r="AY196" s="17" t="s">
        <v>136</v>
      </c>
      <c r="BE196" s="232">
        <f>IF(N196="základní",J196,0)</f>
        <v>0</v>
      </c>
      <c r="BF196" s="232">
        <f>IF(N196="snížená",J196,0)</f>
        <v>0</v>
      </c>
      <c r="BG196" s="232">
        <f>IF(N196="zákl. přenesená",J196,0)</f>
        <v>0</v>
      </c>
      <c r="BH196" s="232">
        <f>IF(N196="sníž. přenesená",J196,0)</f>
        <v>0</v>
      </c>
      <c r="BI196" s="232">
        <f>IF(N196="nulová",J196,0)</f>
        <v>0</v>
      </c>
      <c r="BJ196" s="17" t="s">
        <v>84</v>
      </c>
      <c r="BK196" s="232">
        <f>ROUND(I196*H196,2)</f>
        <v>0</v>
      </c>
      <c r="BL196" s="17" t="s">
        <v>156</v>
      </c>
      <c r="BM196" s="231" t="s">
        <v>841</v>
      </c>
    </row>
    <row r="197" s="2" customFormat="1">
      <c r="A197" s="38"/>
      <c r="B197" s="39"/>
      <c r="C197" s="40"/>
      <c r="D197" s="233" t="s">
        <v>145</v>
      </c>
      <c r="E197" s="40"/>
      <c r="F197" s="234" t="s">
        <v>842</v>
      </c>
      <c r="G197" s="40"/>
      <c r="H197" s="40"/>
      <c r="I197" s="235"/>
      <c r="J197" s="40"/>
      <c r="K197" s="40"/>
      <c r="L197" s="44"/>
      <c r="M197" s="236"/>
      <c r="N197" s="237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145</v>
      </c>
      <c r="AU197" s="17" t="s">
        <v>86</v>
      </c>
    </row>
    <row r="198" s="2" customFormat="1" ht="24.15" customHeight="1">
      <c r="A198" s="38"/>
      <c r="B198" s="39"/>
      <c r="C198" s="219" t="s">
        <v>350</v>
      </c>
      <c r="D198" s="219" t="s">
        <v>139</v>
      </c>
      <c r="E198" s="220" t="s">
        <v>843</v>
      </c>
      <c r="F198" s="221" t="s">
        <v>844</v>
      </c>
      <c r="G198" s="222" t="s">
        <v>234</v>
      </c>
      <c r="H198" s="223">
        <v>15.871</v>
      </c>
      <c r="I198" s="224"/>
      <c r="J198" s="225">
        <f>ROUND(I198*H198,2)</f>
        <v>0</v>
      </c>
      <c r="K198" s="226"/>
      <c r="L198" s="44"/>
      <c r="M198" s="227" t="s">
        <v>1</v>
      </c>
      <c r="N198" s="228" t="s">
        <v>41</v>
      </c>
      <c r="O198" s="91"/>
      <c r="P198" s="229">
        <f>O198*H198</f>
        <v>0</v>
      </c>
      <c r="Q198" s="229">
        <v>0</v>
      </c>
      <c r="R198" s="229">
        <f>Q198*H198</f>
        <v>0</v>
      </c>
      <c r="S198" s="229">
        <v>0</v>
      </c>
      <c r="T198" s="230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1" t="s">
        <v>156</v>
      </c>
      <c r="AT198" s="231" t="s">
        <v>139</v>
      </c>
      <c r="AU198" s="231" t="s">
        <v>86</v>
      </c>
      <c r="AY198" s="17" t="s">
        <v>136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7" t="s">
        <v>84</v>
      </c>
      <c r="BK198" s="232">
        <f>ROUND(I198*H198,2)</f>
        <v>0</v>
      </c>
      <c r="BL198" s="17" t="s">
        <v>156</v>
      </c>
      <c r="BM198" s="231" t="s">
        <v>845</v>
      </c>
    </row>
    <row r="199" s="2" customFormat="1">
      <c r="A199" s="38"/>
      <c r="B199" s="39"/>
      <c r="C199" s="40"/>
      <c r="D199" s="233" t="s">
        <v>145</v>
      </c>
      <c r="E199" s="40"/>
      <c r="F199" s="234" t="s">
        <v>846</v>
      </c>
      <c r="G199" s="40"/>
      <c r="H199" s="40"/>
      <c r="I199" s="235"/>
      <c r="J199" s="40"/>
      <c r="K199" s="40"/>
      <c r="L199" s="44"/>
      <c r="M199" s="236"/>
      <c r="N199" s="237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145</v>
      </c>
      <c r="AU199" s="17" t="s">
        <v>86</v>
      </c>
    </row>
    <row r="200" s="2" customFormat="1" ht="24.15" customHeight="1">
      <c r="A200" s="38"/>
      <c r="B200" s="39"/>
      <c r="C200" s="219" t="s">
        <v>354</v>
      </c>
      <c r="D200" s="219" t="s">
        <v>139</v>
      </c>
      <c r="E200" s="220" t="s">
        <v>847</v>
      </c>
      <c r="F200" s="221" t="s">
        <v>848</v>
      </c>
      <c r="G200" s="222" t="s">
        <v>234</v>
      </c>
      <c r="H200" s="223">
        <v>15.871</v>
      </c>
      <c r="I200" s="224"/>
      <c r="J200" s="225">
        <f>ROUND(I200*H200,2)</f>
        <v>0</v>
      </c>
      <c r="K200" s="226"/>
      <c r="L200" s="44"/>
      <c r="M200" s="227" t="s">
        <v>1</v>
      </c>
      <c r="N200" s="228" t="s">
        <v>41</v>
      </c>
      <c r="O200" s="91"/>
      <c r="P200" s="229">
        <f>O200*H200</f>
        <v>0</v>
      </c>
      <c r="Q200" s="229">
        <v>0</v>
      </c>
      <c r="R200" s="229">
        <f>Q200*H200</f>
        <v>0</v>
      </c>
      <c r="S200" s="229">
        <v>0</v>
      </c>
      <c r="T200" s="230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1" t="s">
        <v>156</v>
      </c>
      <c r="AT200" s="231" t="s">
        <v>139</v>
      </c>
      <c r="AU200" s="231" t="s">
        <v>86</v>
      </c>
      <c r="AY200" s="17" t="s">
        <v>136</v>
      </c>
      <c r="BE200" s="232">
        <f>IF(N200="základní",J200,0)</f>
        <v>0</v>
      </c>
      <c r="BF200" s="232">
        <f>IF(N200="snížená",J200,0)</f>
        <v>0</v>
      </c>
      <c r="BG200" s="232">
        <f>IF(N200="zákl. přenesená",J200,0)</f>
        <v>0</v>
      </c>
      <c r="BH200" s="232">
        <f>IF(N200="sníž. přenesená",J200,0)</f>
        <v>0</v>
      </c>
      <c r="BI200" s="232">
        <f>IF(N200="nulová",J200,0)</f>
        <v>0</v>
      </c>
      <c r="BJ200" s="17" t="s">
        <v>84</v>
      </c>
      <c r="BK200" s="232">
        <f>ROUND(I200*H200,2)</f>
        <v>0</v>
      </c>
      <c r="BL200" s="17" t="s">
        <v>156</v>
      </c>
      <c r="BM200" s="231" t="s">
        <v>849</v>
      </c>
    </row>
    <row r="201" s="2" customFormat="1" ht="24.15" customHeight="1">
      <c r="A201" s="38"/>
      <c r="B201" s="39"/>
      <c r="C201" s="219" t="s">
        <v>360</v>
      </c>
      <c r="D201" s="219" t="s">
        <v>139</v>
      </c>
      <c r="E201" s="220" t="s">
        <v>850</v>
      </c>
      <c r="F201" s="221" t="s">
        <v>851</v>
      </c>
      <c r="G201" s="222" t="s">
        <v>214</v>
      </c>
      <c r="H201" s="223">
        <v>57.572000000000003</v>
      </c>
      <c r="I201" s="224"/>
      <c r="J201" s="225">
        <f>ROUND(I201*H201,2)</f>
        <v>0</v>
      </c>
      <c r="K201" s="226"/>
      <c r="L201" s="44"/>
      <c r="M201" s="227" t="s">
        <v>1</v>
      </c>
      <c r="N201" s="228" t="s">
        <v>41</v>
      </c>
      <c r="O201" s="91"/>
      <c r="P201" s="229">
        <f>O201*H201</f>
        <v>0</v>
      </c>
      <c r="Q201" s="229">
        <v>0.00132</v>
      </c>
      <c r="R201" s="229">
        <f>Q201*H201</f>
        <v>0.07599504</v>
      </c>
      <c r="S201" s="229">
        <v>0</v>
      </c>
      <c r="T201" s="230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1" t="s">
        <v>156</v>
      </c>
      <c r="AT201" s="231" t="s">
        <v>139</v>
      </c>
      <c r="AU201" s="231" t="s">
        <v>86</v>
      </c>
      <c r="AY201" s="17" t="s">
        <v>136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17" t="s">
        <v>84</v>
      </c>
      <c r="BK201" s="232">
        <f>ROUND(I201*H201,2)</f>
        <v>0</v>
      </c>
      <c r="BL201" s="17" t="s">
        <v>156</v>
      </c>
      <c r="BM201" s="231" t="s">
        <v>852</v>
      </c>
    </row>
    <row r="202" s="13" customFormat="1">
      <c r="A202" s="13"/>
      <c r="B202" s="242"/>
      <c r="C202" s="243"/>
      <c r="D202" s="233" t="s">
        <v>241</v>
      </c>
      <c r="E202" s="244" t="s">
        <v>1</v>
      </c>
      <c r="F202" s="245" t="s">
        <v>853</v>
      </c>
      <c r="G202" s="243"/>
      <c r="H202" s="246">
        <v>27.744</v>
      </c>
      <c r="I202" s="247"/>
      <c r="J202" s="243"/>
      <c r="K202" s="243"/>
      <c r="L202" s="248"/>
      <c r="M202" s="249"/>
      <c r="N202" s="250"/>
      <c r="O202" s="250"/>
      <c r="P202" s="250"/>
      <c r="Q202" s="250"/>
      <c r="R202" s="250"/>
      <c r="S202" s="250"/>
      <c r="T202" s="25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2" t="s">
        <v>241</v>
      </c>
      <c r="AU202" s="252" t="s">
        <v>86</v>
      </c>
      <c r="AV202" s="13" t="s">
        <v>86</v>
      </c>
      <c r="AW202" s="13" t="s">
        <v>33</v>
      </c>
      <c r="AX202" s="13" t="s">
        <v>76</v>
      </c>
      <c r="AY202" s="252" t="s">
        <v>136</v>
      </c>
    </row>
    <row r="203" s="13" customFormat="1">
      <c r="A203" s="13"/>
      <c r="B203" s="242"/>
      <c r="C203" s="243"/>
      <c r="D203" s="233" t="s">
        <v>241</v>
      </c>
      <c r="E203" s="244" t="s">
        <v>1</v>
      </c>
      <c r="F203" s="245" t="s">
        <v>854</v>
      </c>
      <c r="G203" s="243"/>
      <c r="H203" s="246">
        <v>25.16</v>
      </c>
      <c r="I203" s="247"/>
      <c r="J203" s="243"/>
      <c r="K203" s="243"/>
      <c r="L203" s="248"/>
      <c r="M203" s="249"/>
      <c r="N203" s="250"/>
      <c r="O203" s="250"/>
      <c r="P203" s="250"/>
      <c r="Q203" s="250"/>
      <c r="R203" s="250"/>
      <c r="S203" s="250"/>
      <c r="T203" s="25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2" t="s">
        <v>241</v>
      </c>
      <c r="AU203" s="252" t="s">
        <v>86</v>
      </c>
      <c r="AV203" s="13" t="s">
        <v>86</v>
      </c>
      <c r="AW203" s="13" t="s">
        <v>33</v>
      </c>
      <c r="AX203" s="13" t="s">
        <v>76</v>
      </c>
      <c r="AY203" s="252" t="s">
        <v>136</v>
      </c>
    </row>
    <row r="204" s="13" customFormat="1">
      <c r="A204" s="13"/>
      <c r="B204" s="242"/>
      <c r="C204" s="243"/>
      <c r="D204" s="233" t="s">
        <v>241</v>
      </c>
      <c r="E204" s="244" t="s">
        <v>1</v>
      </c>
      <c r="F204" s="245" t="s">
        <v>855</v>
      </c>
      <c r="G204" s="243"/>
      <c r="H204" s="246">
        <v>2.448</v>
      </c>
      <c r="I204" s="247"/>
      <c r="J204" s="243"/>
      <c r="K204" s="243"/>
      <c r="L204" s="248"/>
      <c r="M204" s="249"/>
      <c r="N204" s="250"/>
      <c r="O204" s="250"/>
      <c r="P204" s="250"/>
      <c r="Q204" s="250"/>
      <c r="R204" s="250"/>
      <c r="S204" s="250"/>
      <c r="T204" s="25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2" t="s">
        <v>241</v>
      </c>
      <c r="AU204" s="252" t="s">
        <v>86</v>
      </c>
      <c r="AV204" s="13" t="s">
        <v>86</v>
      </c>
      <c r="AW204" s="13" t="s">
        <v>33</v>
      </c>
      <c r="AX204" s="13" t="s">
        <v>76</v>
      </c>
      <c r="AY204" s="252" t="s">
        <v>136</v>
      </c>
    </row>
    <row r="205" s="13" customFormat="1">
      <c r="A205" s="13"/>
      <c r="B205" s="242"/>
      <c r="C205" s="243"/>
      <c r="D205" s="233" t="s">
        <v>241</v>
      </c>
      <c r="E205" s="244" t="s">
        <v>1</v>
      </c>
      <c r="F205" s="245" t="s">
        <v>856</v>
      </c>
      <c r="G205" s="243"/>
      <c r="H205" s="246">
        <v>2.2200000000000002</v>
      </c>
      <c r="I205" s="247"/>
      <c r="J205" s="243"/>
      <c r="K205" s="243"/>
      <c r="L205" s="248"/>
      <c r="M205" s="249"/>
      <c r="N205" s="250"/>
      <c r="O205" s="250"/>
      <c r="P205" s="250"/>
      <c r="Q205" s="250"/>
      <c r="R205" s="250"/>
      <c r="S205" s="250"/>
      <c r="T205" s="25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2" t="s">
        <v>241</v>
      </c>
      <c r="AU205" s="252" t="s">
        <v>86</v>
      </c>
      <c r="AV205" s="13" t="s">
        <v>86</v>
      </c>
      <c r="AW205" s="13" t="s">
        <v>33</v>
      </c>
      <c r="AX205" s="13" t="s">
        <v>76</v>
      </c>
      <c r="AY205" s="252" t="s">
        <v>136</v>
      </c>
    </row>
    <row r="206" s="15" customFormat="1">
      <c r="A206" s="15"/>
      <c r="B206" s="275"/>
      <c r="C206" s="276"/>
      <c r="D206" s="233" t="s">
        <v>241</v>
      </c>
      <c r="E206" s="277" t="s">
        <v>1</v>
      </c>
      <c r="F206" s="278" t="s">
        <v>579</v>
      </c>
      <c r="G206" s="276"/>
      <c r="H206" s="279">
        <v>57.571999999999996</v>
      </c>
      <c r="I206" s="280"/>
      <c r="J206" s="276"/>
      <c r="K206" s="276"/>
      <c r="L206" s="281"/>
      <c r="M206" s="282"/>
      <c r="N206" s="283"/>
      <c r="O206" s="283"/>
      <c r="P206" s="283"/>
      <c r="Q206" s="283"/>
      <c r="R206" s="283"/>
      <c r="S206" s="283"/>
      <c r="T206" s="284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85" t="s">
        <v>241</v>
      </c>
      <c r="AU206" s="285" t="s">
        <v>86</v>
      </c>
      <c r="AV206" s="15" t="s">
        <v>156</v>
      </c>
      <c r="AW206" s="15" t="s">
        <v>33</v>
      </c>
      <c r="AX206" s="15" t="s">
        <v>84</v>
      </c>
      <c r="AY206" s="285" t="s">
        <v>136</v>
      </c>
    </row>
    <row r="207" s="2" customFormat="1" ht="24.15" customHeight="1">
      <c r="A207" s="38"/>
      <c r="B207" s="39"/>
      <c r="C207" s="219" t="s">
        <v>364</v>
      </c>
      <c r="D207" s="219" t="s">
        <v>139</v>
      </c>
      <c r="E207" s="220" t="s">
        <v>857</v>
      </c>
      <c r="F207" s="221" t="s">
        <v>858</v>
      </c>
      <c r="G207" s="222" t="s">
        <v>214</v>
      </c>
      <c r="H207" s="223">
        <v>57.572000000000003</v>
      </c>
      <c r="I207" s="224"/>
      <c r="J207" s="225">
        <f>ROUND(I207*H207,2)</f>
        <v>0</v>
      </c>
      <c r="K207" s="226"/>
      <c r="L207" s="44"/>
      <c r="M207" s="227" t="s">
        <v>1</v>
      </c>
      <c r="N207" s="228" t="s">
        <v>41</v>
      </c>
      <c r="O207" s="91"/>
      <c r="P207" s="229">
        <f>O207*H207</f>
        <v>0</v>
      </c>
      <c r="Q207" s="229">
        <v>4.0000000000000003E-05</v>
      </c>
      <c r="R207" s="229">
        <f>Q207*H207</f>
        <v>0.0023028800000000002</v>
      </c>
      <c r="S207" s="229">
        <v>0</v>
      </c>
      <c r="T207" s="230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1" t="s">
        <v>156</v>
      </c>
      <c r="AT207" s="231" t="s">
        <v>139</v>
      </c>
      <c r="AU207" s="231" t="s">
        <v>86</v>
      </c>
      <c r="AY207" s="17" t="s">
        <v>136</v>
      </c>
      <c r="BE207" s="232">
        <f>IF(N207="základní",J207,0)</f>
        <v>0</v>
      </c>
      <c r="BF207" s="232">
        <f>IF(N207="snížená",J207,0)</f>
        <v>0</v>
      </c>
      <c r="BG207" s="232">
        <f>IF(N207="zákl. přenesená",J207,0)</f>
        <v>0</v>
      </c>
      <c r="BH207" s="232">
        <f>IF(N207="sníž. přenesená",J207,0)</f>
        <v>0</v>
      </c>
      <c r="BI207" s="232">
        <f>IF(N207="nulová",J207,0)</f>
        <v>0</v>
      </c>
      <c r="BJ207" s="17" t="s">
        <v>84</v>
      </c>
      <c r="BK207" s="232">
        <f>ROUND(I207*H207,2)</f>
        <v>0</v>
      </c>
      <c r="BL207" s="17" t="s">
        <v>156</v>
      </c>
      <c r="BM207" s="231" t="s">
        <v>859</v>
      </c>
    </row>
    <row r="208" s="2" customFormat="1" ht="49.05" customHeight="1">
      <c r="A208" s="38"/>
      <c r="B208" s="39"/>
      <c r="C208" s="219" t="s">
        <v>368</v>
      </c>
      <c r="D208" s="219" t="s">
        <v>139</v>
      </c>
      <c r="E208" s="220" t="s">
        <v>860</v>
      </c>
      <c r="F208" s="221" t="s">
        <v>861</v>
      </c>
      <c r="G208" s="222" t="s">
        <v>281</v>
      </c>
      <c r="H208" s="223">
        <v>2.0350000000000001</v>
      </c>
      <c r="I208" s="224"/>
      <c r="J208" s="225">
        <f>ROUND(I208*H208,2)</f>
        <v>0</v>
      </c>
      <c r="K208" s="226"/>
      <c r="L208" s="44"/>
      <c r="M208" s="227" t="s">
        <v>1</v>
      </c>
      <c r="N208" s="228" t="s">
        <v>41</v>
      </c>
      <c r="O208" s="91"/>
      <c r="P208" s="229">
        <f>O208*H208</f>
        <v>0</v>
      </c>
      <c r="Q208" s="229">
        <v>1.07653</v>
      </c>
      <c r="R208" s="229">
        <f>Q208*H208</f>
        <v>2.1907385500000003</v>
      </c>
      <c r="S208" s="229">
        <v>0</v>
      </c>
      <c r="T208" s="230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1" t="s">
        <v>156</v>
      </c>
      <c r="AT208" s="231" t="s">
        <v>139</v>
      </c>
      <c r="AU208" s="231" t="s">
        <v>86</v>
      </c>
      <c r="AY208" s="17" t="s">
        <v>136</v>
      </c>
      <c r="BE208" s="232">
        <f>IF(N208="základní",J208,0)</f>
        <v>0</v>
      </c>
      <c r="BF208" s="232">
        <f>IF(N208="snížená",J208,0)</f>
        <v>0</v>
      </c>
      <c r="BG208" s="232">
        <f>IF(N208="zákl. přenesená",J208,0)</f>
        <v>0</v>
      </c>
      <c r="BH208" s="232">
        <f>IF(N208="sníž. přenesená",J208,0)</f>
        <v>0</v>
      </c>
      <c r="BI208" s="232">
        <f>IF(N208="nulová",J208,0)</f>
        <v>0</v>
      </c>
      <c r="BJ208" s="17" t="s">
        <v>84</v>
      </c>
      <c r="BK208" s="232">
        <f>ROUND(I208*H208,2)</f>
        <v>0</v>
      </c>
      <c r="BL208" s="17" t="s">
        <v>156</v>
      </c>
      <c r="BM208" s="231" t="s">
        <v>862</v>
      </c>
    </row>
    <row r="209" s="2" customFormat="1">
      <c r="A209" s="38"/>
      <c r="B209" s="39"/>
      <c r="C209" s="40"/>
      <c r="D209" s="233" t="s">
        <v>145</v>
      </c>
      <c r="E209" s="40"/>
      <c r="F209" s="234" t="s">
        <v>863</v>
      </c>
      <c r="G209" s="40"/>
      <c r="H209" s="40"/>
      <c r="I209" s="235"/>
      <c r="J209" s="40"/>
      <c r="K209" s="40"/>
      <c r="L209" s="44"/>
      <c r="M209" s="236"/>
      <c r="N209" s="237"/>
      <c r="O209" s="91"/>
      <c r="P209" s="91"/>
      <c r="Q209" s="91"/>
      <c r="R209" s="91"/>
      <c r="S209" s="91"/>
      <c r="T209" s="92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145</v>
      </c>
      <c r="AU209" s="17" t="s">
        <v>86</v>
      </c>
    </row>
    <row r="210" s="2" customFormat="1" ht="24.15" customHeight="1">
      <c r="A210" s="38"/>
      <c r="B210" s="39"/>
      <c r="C210" s="219" t="s">
        <v>372</v>
      </c>
      <c r="D210" s="219" t="s">
        <v>139</v>
      </c>
      <c r="E210" s="220" t="s">
        <v>864</v>
      </c>
      <c r="F210" s="221" t="s">
        <v>865</v>
      </c>
      <c r="G210" s="222" t="s">
        <v>219</v>
      </c>
      <c r="H210" s="223">
        <v>14</v>
      </c>
      <c r="I210" s="224"/>
      <c r="J210" s="225">
        <f>ROUND(I210*H210,2)</f>
        <v>0</v>
      </c>
      <c r="K210" s="226"/>
      <c r="L210" s="44"/>
      <c r="M210" s="227" t="s">
        <v>1</v>
      </c>
      <c r="N210" s="228" t="s">
        <v>41</v>
      </c>
      <c r="O210" s="91"/>
      <c r="P210" s="229">
        <f>O210*H210</f>
        <v>0</v>
      </c>
      <c r="Q210" s="229">
        <v>0.20716000000000001</v>
      </c>
      <c r="R210" s="229">
        <f>Q210*H210</f>
        <v>2.9002400000000002</v>
      </c>
      <c r="S210" s="229">
        <v>0</v>
      </c>
      <c r="T210" s="230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1" t="s">
        <v>156</v>
      </c>
      <c r="AT210" s="231" t="s">
        <v>139</v>
      </c>
      <c r="AU210" s="231" t="s">
        <v>86</v>
      </c>
      <c r="AY210" s="17" t="s">
        <v>136</v>
      </c>
      <c r="BE210" s="232">
        <f>IF(N210="základní",J210,0)</f>
        <v>0</v>
      </c>
      <c r="BF210" s="232">
        <f>IF(N210="snížená",J210,0)</f>
        <v>0</v>
      </c>
      <c r="BG210" s="232">
        <f>IF(N210="zákl. přenesená",J210,0)</f>
        <v>0</v>
      </c>
      <c r="BH210" s="232">
        <f>IF(N210="sníž. přenesená",J210,0)</f>
        <v>0</v>
      </c>
      <c r="BI210" s="232">
        <f>IF(N210="nulová",J210,0)</f>
        <v>0</v>
      </c>
      <c r="BJ210" s="17" t="s">
        <v>84</v>
      </c>
      <c r="BK210" s="232">
        <f>ROUND(I210*H210,2)</f>
        <v>0</v>
      </c>
      <c r="BL210" s="17" t="s">
        <v>156</v>
      </c>
      <c r="BM210" s="231" t="s">
        <v>866</v>
      </c>
    </row>
    <row r="211" s="2" customFormat="1">
      <c r="A211" s="38"/>
      <c r="B211" s="39"/>
      <c r="C211" s="40"/>
      <c r="D211" s="233" t="s">
        <v>145</v>
      </c>
      <c r="E211" s="40"/>
      <c r="F211" s="234" t="s">
        <v>867</v>
      </c>
      <c r="G211" s="40"/>
      <c r="H211" s="40"/>
      <c r="I211" s="235"/>
      <c r="J211" s="40"/>
      <c r="K211" s="40"/>
      <c r="L211" s="44"/>
      <c r="M211" s="236"/>
      <c r="N211" s="237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145</v>
      </c>
      <c r="AU211" s="17" t="s">
        <v>86</v>
      </c>
    </row>
    <row r="212" s="2" customFormat="1" ht="16.5" customHeight="1">
      <c r="A212" s="38"/>
      <c r="B212" s="39"/>
      <c r="C212" s="253" t="s">
        <v>377</v>
      </c>
      <c r="D212" s="253" t="s">
        <v>295</v>
      </c>
      <c r="E212" s="254" t="s">
        <v>868</v>
      </c>
      <c r="F212" s="255" t="s">
        <v>869</v>
      </c>
      <c r="G212" s="256" t="s">
        <v>219</v>
      </c>
      <c r="H212" s="257">
        <v>14</v>
      </c>
      <c r="I212" s="258"/>
      <c r="J212" s="259">
        <f>ROUND(I212*H212,2)</f>
        <v>0</v>
      </c>
      <c r="K212" s="260"/>
      <c r="L212" s="261"/>
      <c r="M212" s="262" t="s">
        <v>1</v>
      </c>
      <c r="N212" s="263" t="s">
        <v>41</v>
      </c>
      <c r="O212" s="91"/>
      <c r="P212" s="229">
        <f>O212*H212</f>
        <v>0</v>
      </c>
      <c r="Q212" s="229">
        <v>5.1500000000000004</v>
      </c>
      <c r="R212" s="229">
        <f>Q212*H212</f>
        <v>72.100000000000009</v>
      </c>
      <c r="S212" s="229">
        <v>0</v>
      </c>
      <c r="T212" s="230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31" t="s">
        <v>175</v>
      </c>
      <c r="AT212" s="231" t="s">
        <v>295</v>
      </c>
      <c r="AU212" s="231" t="s">
        <v>86</v>
      </c>
      <c r="AY212" s="17" t="s">
        <v>136</v>
      </c>
      <c r="BE212" s="232">
        <f>IF(N212="základní",J212,0)</f>
        <v>0</v>
      </c>
      <c r="BF212" s="232">
        <f>IF(N212="snížená",J212,0)</f>
        <v>0</v>
      </c>
      <c r="BG212" s="232">
        <f>IF(N212="zákl. přenesená",J212,0)</f>
        <v>0</v>
      </c>
      <c r="BH212" s="232">
        <f>IF(N212="sníž. přenesená",J212,0)</f>
        <v>0</v>
      </c>
      <c r="BI212" s="232">
        <f>IF(N212="nulová",J212,0)</f>
        <v>0</v>
      </c>
      <c r="BJ212" s="17" t="s">
        <v>84</v>
      </c>
      <c r="BK212" s="232">
        <f>ROUND(I212*H212,2)</f>
        <v>0</v>
      </c>
      <c r="BL212" s="17" t="s">
        <v>156</v>
      </c>
      <c r="BM212" s="231" t="s">
        <v>870</v>
      </c>
    </row>
    <row r="213" s="12" customFormat="1" ht="22.8" customHeight="1">
      <c r="A213" s="12"/>
      <c r="B213" s="203"/>
      <c r="C213" s="204"/>
      <c r="D213" s="205" t="s">
        <v>75</v>
      </c>
      <c r="E213" s="217" t="s">
        <v>156</v>
      </c>
      <c r="F213" s="217" t="s">
        <v>432</v>
      </c>
      <c r="G213" s="204"/>
      <c r="H213" s="204"/>
      <c r="I213" s="207"/>
      <c r="J213" s="218">
        <f>BK213</f>
        <v>0</v>
      </c>
      <c r="K213" s="204"/>
      <c r="L213" s="209"/>
      <c r="M213" s="210"/>
      <c r="N213" s="211"/>
      <c r="O213" s="211"/>
      <c r="P213" s="212">
        <f>SUM(P214:P231)</f>
        <v>0</v>
      </c>
      <c r="Q213" s="211"/>
      <c r="R213" s="212">
        <f>SUM(R214:R231)</f>
        <v>178.10308364000002</v>
      </c>
      <c r="S213" s="211"/>
      <c r="T213" s="213">
        <f>SUM(T214:T231)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14" t="s">
        <v>84</v>
      </c>
      <c r="AT213" s="215" t="s">
        <v>75</v>
      </c>
      <c r="AU213" s="215" t="s">
        <v>84</v>
      </c>
      <c r="AY213" s="214" t="s">
        <v>136</v>
      </c>
      <c r="BK213" s="216">
        <f>SUM(BK214:BK231)</f>
        <v>0</v>
      </c>
    </row>
    <row r="214" s="2" customFormat="1" ht="24.15" customHeight="1">
      <c r="A214" s="38"/>
      <c r="B214" s="39"/>
      <c r="C214" s="219" t="s">
        <v>381</v>
      </c>
      <c r="D214" s="219" t="s">
        <v>139</v>
      </c>
      <c r="E214" s="220" t="s">
        <v>871</v>
      </c>
      <c r="F214" s="221" t="s">
        <v>872</v>
      </c>
      <c r="G214" s="222" t="s">
        <v>214</v>
      </c>
      <c r="H214" s="223">
        <v>30.800000000000001</v>
      </c>
      <c r="I214" s="224"/>
      <c r="J214" s="225">
        <f>ROUND(I214*H214,2)</f>
        <v>0</v>
      </c>
      <c r="K214" s="226"/>
      <c r="L214" s="44"/>
      <c r="M214" s="227" t="s">
        <v>1</v>
      </c>
      <c r="N214" s="228" t="s">
        <v>41</v>
      </c>
      <c r="O214" s="91"/>
      <c r="P214" s="229">
        <f>O214*H214</f>
        <v>0</v>
      </c>
      <c r="Q214" s="229">
        <v>0</v>
      </c>
      <c r="R214" s="229">
        <f>Q214*H214</f>
        <v>0</v>
      </c>
      <c r="S214" s="229">
        <v>0</v>
      </c>
      <c r="T214" s="230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1" t="s">
        <v>156</v>
      </c>
      <c r="AT214" s="231" t="s">
        <v>139</v>
      </c>
      <c r="AU214" s="231" t="s">
        <v>86</v>
      </c>
      <c r="AY214" s="17" t="s">
        <v>136</v>
      </c>
      <c r="BE214" s="232">
        <f>IF(N214="základní",J214,0)</f>
        <v>0</v>
      </c>
      <c r="BF214" s="232">
        <f>IF(N214="snížená",J214,0)</f>
        <v>0</v>
      </c>
      <c r="BG214" s="232">
        <f>IF(N214="zákl. přenesená",J214,0)</f>
        <v>0</v>
      </c>
      <c r="BH214" s="232">
        <f>IF(N214="sníž. přenesená",J214,0)</f>
        <v>0</v>
      </c>
      <c r="BI214" s="232">
        <f>IF(N214="nulová",J214,0)</f>
        <v>0</v>
      </c>
      <c r="BJ214" s="17" t="s">
        <v>84</v>
      </c>
      <c r="BK214" s="232">
        <f>ROUND(I214*H214,2)</f>
        <v>0</v>
      </c>
      <c r="BL214" s="17" t="s">
        <v>156</v>
      </c>
      <c r="BM214" s="231" t="s">
        <v>873</v>
      </c>
    </row>
    <row r="215" s="2" customFormat="1">
      <c r="A215" s="38"/>
      <c r="B215" s="39"/>
      <c r="C215" s="40"/>
      <c r="D215" s="233" t="s">
        <v>145</v>
      </c>
      <c r="E215" s="40"/>
      <c r="F215" s="234" t="s">
        <v>874</v>
      </c>
      <c r="G215" s="40"/>
      <c r="H215" s="40"/>
      <c r="I215" s="235"/>
      <c r="J215" s="40"/>
      <c r="K215" s="40"/>
      <c r="L215" s="44"/>
      <c r="M215" s="236"/>
      <c r="N215" s="237"/>
      <c r="O215" s="91"/>
      <c r="P215" s="91"/>
      <c r="Q215" s="91"/>
      <c r="R215" s="91"/>
      <c r="S215" s="91"/>
      <c r="T215" s="92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145</v>
      </c>
      <c r="AU215" s="17" t="s">
        <v>86</v>
      </c>
    </row>
    <row r="216" s="13" customFormat="1">
      <c r="A216" s="13"/>
      <c r="B216" s="242"/>
      <c r="C216" s="243"/>
      <c r="D216" s="233" t="s">
        <v>241</v>
      </c>
      <c r="E216" s="244" t="s">
        <v>1</v>
      </c>
      <c r="F216" s="245" t="s">
        <v>875</v>
      </c>
      <c r="G216" s="243"/>
      <c r="H216" s="246">
        <v>30.800000000000001</v>
      </c>
      <c r="I216" s="247"/>
      <c r="J216" s="243"/>
      <c r="K216" s="243"/>
      <c r="L216" s="248"/>
      <c r="M216" s="249"/>
      <c r="N216" s="250"/>
      <c r="O216" s="250"/>
      <c r="P216" s="250"/>
      <c r="Q216" s="250"/>
      <c r="R216" s="250"/>
      <c r="S216" s="250"/>
      <c r="T216" s="25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2" t="s">
        <v>241</v>
      </c>
      <c r="AU216" s="252" t="s">
        <v>86</v>
      </c>
      <c r="AV216" s="13" t="s">
        <v>86</v>
      </c>
      <c r="AW216" s="13" t="s">
        <v>33</v>
      </c>
      <c r="AX216" s="13" t="s">
        <v>84</v>
      </c>
      <c r="AY216" s="252" t="s">
        <v>136</v>
      </c>
    </row>
    <row r="217" s="2" customFormat="1" ht="24.15" customHeight="1">
      <c r="A217" s="38"/>
      <c r="B217" s="39"/>
      <c r="C217" s="219" t="s">
        <v>386</v>
      </c>
      <c r="D217" s="219" t="s">
        <v>139</v>
      </c>
      <c r="E217" s="220" t="s">
        <v>876</v>
      </c>
      <c r="F217" s="221" t="s">
        <v>877</v>
      </c>
      <c r="G217" s="222" t="s">
        <v>214</v>
      </c>
      <c r="H217" s="223">
        <v>61.600000000000001</v>
      </c>
      <c r="I217" s="224"/>
      <c r="J217" s="225">
        <f>ROUND(I217*H217,2)</f>
        <v>0</v>
      </c>
      <c r="K217" s="226"/>
      <c r="L217" s="44"/>
      <c r="M217" s="227" t="s">
        <v>1</v>
      </c>
      <c r="N217" s="228" t="s">
        <v>41</v>
      </c>
      <c r="O217" s="91"/>
      <c r="P217" s="229">
        <f>O217*H217</f>
        <v>0</v>
      </c>
      <c r="Q217" s="229">
        <v>0.49562</v>
      </c>
      <c r="R217" s="229">
        <f>Q217*H217</f>
        <v>30.530192</v>
      </c>
      <c r="S217" s="229">
        <v>0</v>
      </c>
      <c r="T217" s="230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1" t="s">
        <v>156</v>
      </c>
      <c r="AT217" s="231" t="s">
        <v>139</v>
      </c>
      <c r="AU217" s="231" t="s">
        <v>86</v>
      </c>
      <c r="AY217" s="17" t="s">
        <v>136</v>
      </c>
      <c r="BE217" s="232">
        <f>IF(N217="základní",J217,0)</f>
        <v>0</v>
      </c>
      <c r="BF217" s="232">
        <f>IF(N217="snížená",J217,0)</f>
        <v>0</v>
      </c>
      <c r="BG217" s="232">
        <f>IF(N217="zákl. přenesená",J217,0)</f>
        <v>0</v>
      </c>
      <c r="BH217" s="232">
        <f>IF(N217="sníž. přenesená",J217,0)</f>
        <v>0</v>
      </c>
      <c r="BI217" s="232">
        <f>IF(N217="nulová",J217,0)</f>
        <v>0</v>
      </c>
      <c r="BJ217" s="17" t="s">
        <v>84</v>
      </c>
      <c r="BK217" s="232">
        <f>ROUND(I217*H217,2)</f>
        <v>0</v>
      </c>
      <c r="BL217" s="17" t="s">
        <v>156</v>
      </c>
      <c r="BM217" s="231" t="s">
        <v>878</v>
      </c>
    </row>
    <row r="218" s="2" customFormat="1">
      <c r="A218" s="38"/>
      <c r="B218" s="39"/>
      <c r="C218" s="40"/>
      <c r="D218" s="233" t="s">
        <v>145</v>
      </c>
      <c r="E218" s="40"/>
      <c r="F218" s="234" t="s">
        <v>879</v>
      </c>
      <c r="G218" s="40"/>
      <c r="H218" s="40"/>
      <c r="I218" s="235"/>
      <c r="J218" s="40"/>
      <c r="K218" s="40"/>
      <c r="L218" s="44"/>
      <c r="M218" s="236"/>
      <c r="N218" s="237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145</v>
      </c>
      <c r="AU218" s="17" t="s">
        <v>86</v>
      </c>
    </row>
    <row r="219" s="13" customFormat="1">
      <c r="A219" s="13"/>
      <c r="B219" s="242"/>
      <c r="C219" s="243"/>
      <c r="D219" s="233" t="s">
        <v>241</v>
      </c>
      <c r="E219" s="244" t="s">
        <v>1</v>
      </c>
      <c r="F219" s="245" t="s">
        <v>880</v>
      </c>
      <c r="G219" s="243"/>
      <c r="H219" s="246">
        <v>61.600000000000001</v>
      </c>
      <c r="I219" s="247"/>
      <c r="J219" s="243"/>
      <c r="K219" s="243"/>
      <c r="L219" s="248"/>
      <c r="M219" s="249"/>
      <c r="N219" s="250"/>
      <c r="O219" s="250"/>
      <c r="P219" s="250"/>
      <c r="Q219" s="250"/>
      <c r="R219" s="250"/>
      <c r="S219" s="250"/>
      <c r="T219" s="251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2" t="s">
        <v>241</v>
      </c>
      <c r="AU219" s="252" t="s">
        <v>86</v>
      </c>
      <c r="AV219" s="13" t="s">
        <v>86</v>
      </c>
      <c r="AW219" s="13" t="s">
        <v>33</v>
      </c>
      <c r="AX219" s="13" t="s">
        <v>84</v>
      </c>
      <c r="AY219" s="252" t="s">
        <v>136</v>
      </c>
    </row>
    <row r="220" s="2" customFormat="1" ht="24.15" customHeight="1">
      <c r="A220" s="38"/>
      <c r="B220" s="39"/>
      <c r="C220" s="253" t="s">
        <v>391</v>
      </c>
      <c r="D220" s="253" t="s">
        <v>295</v>
      </c>
      <c r="E220" s="254" t="s">
        <v>881</v>
      </c>
      <c r="F220" s="255" t="s">
        <v>882</v>
      </c>
      <c r="G220" s="256" t="s">
        <v>219</v>
      </c>
      <c r="H220" s="257">
        <v>38</v>
      </c>
      <c r="I220" s="258"/>
      <c r="J220" s="259">
        <f>ROUND(I220*H220,2)</f>
        <v>0</v>
      </c>
      <c r="K220" s="260"/>
      <c r="L220" s="261"/>
      <c r="M220" s="262" t="s">
        <v>1</v>
      </c>
      <c r="N220" s="263" t="s">
        <v>41</v>
      </c>
      <c r="O220" s="91"/>
      <c r="P220" s="229">
        <f>O220*H220</f>
        <v>0</v>
      </c>
      <c r="Q220" s="229">
        <v>0.0025000000000000001</v>
      </c>
      <c r="R220" s="229">
        <f>Q220*H220</f>
        <v>0.095000000000000001</v>
      </c>
      <c r="S220" s="229">
        <v>0</v>
      </c>
      <c r="T220" s="230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31" t="s">
        <v>175</v>
      </c>
      <c r="AT220" s="231" t="s">
        <v>295</v>
      </c>
      <c r="AU220" s="231" t="s">
        <v>86</v>
      </c>
      <c r="AY220" s="17" t="s">
        <v>136</v>
      </c>
      <c r="BE220" s="232">
        <f>IF(N220="základní",J220,0)</f>
        <v>0</v>
      </c>
      <c r="BF220" s="232">
        <f>IF(N220="snížená",J220,0)</f>
        <v>0</v>
      </c>
      <c r="BG220" s="232">
        <f>IF(N220="zákl. přenesená",J220,0)</f>
        <v>0</v>
      </c>
      <c r="BH220" s="232">
        <f>IF(N220="sníž. přenesená",J220,0)</f>
        <v>0</v>
      </c>
      <c r="BI220" s="232">
        <f>IF(N220="nulová",J220,0)</f>
        <v>0</v>
      </c>
      <c r="BJ220" s="17" t="s">
        <v>84</v>
      </c>
      <c r="BK220" s="232">
        <f>ROUND(I220*H220,2)</f>
        <v>0</v>
      </c>
      <c r="BL220" s="17" t="s">
        <v>156</v>
      </c>
      <c r="BM220" s="231" t="s">
        <v>883</v>
      </c>
    </row>
    <row r="221" s="2" customFormat="1">
      <c r="A221" s="38"/>
      <c r="B221" s="39"/>
      <c r="C221" s="40"/>
      <c r="D221" s="233" t="s">
        <v>145</v>
      </c>
      <c r="E221" s="40"/>
      <c r="F221" s="234" t="s">
        <v>884</v>
      </c>
      <c r="G221" s="40"/>
      <c r="H221" s="40"/>
      <c r="I221" s="235"/>
      <c r="J221" s="40"/>
      <c r="K221" s="40"/>
      <c r="L221" s="44"/>
      <c r="M221" s="236"/>
      <c r="N221" s="237"/>
      <c r="O221" s="91"/>
      <c r="P221" s="91"/>
      <c r="Q221" s="91"/>
      <c r="R221" s="91"/>
      <c r="S221" s="91"/>
      <c r="T221" s="9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145</v>
      </c>
      <c r="AU221" s="17" t="s">
        <v>86</v>
      </c>
    </row>
    <row r="222" s="2" customFormat="1" ht="37.8" customHeight="1">
      <c r="A222" s="38"/>
      <c r="B222" s="39"/>
      <c r="C222" s="219" t="s">
        <v>396</v>
      </c>
      <c r="D222" s="219" t="s">
        <v>139</v>
      </c>
      <c r="E222" s="220" t="s">
        <v>434</v>
      </c>
      <c r="F222" s="221" t="s">
        <v>435</v>
      </c>
      <c r="G222" s="222" t="s">
        <v>214</v>
      </c>
      <c r="H222" s="223">
        <v>207</v>
      </c>
      <c r="I222" s="224"/>
      <c r="J222" s="225">
        <f>ROUND(I222*H222,2)</f>
        <v>0</v>
      </c>
      <c r="K222" s="226"/>
      <c r="L222" s="44"/>
      <c r="M222" s="227" t="s">
        <v>1</v>
      </c>
      <c r="N222" s="228" t="s">
        <v>41</v>
      </c>
      <c r="O222" s="91"/>
      <c r="P222" s="229">
        <f>O222*H222</f>
        <v>0</v>
      </c>
      <c r="Q222" s="229">
        <v>0</v>
      </c>
      <c r="R222" s="229">
        <f>Q222*H222</f>
        <v>0</v>
      </c>
      <c r="S222" s="229">
        <v>0</v>
      </c>
      <c r="T222" s="230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1" t="s">
        <v>156</v>
      </c>
      <c r="AT222" s="231" t="s">
        <v>139</v>
      </c>
      <c r="AU222" s="231" t="s">
        <v>86</v>
      </c>
      <c r="AY222" s="17" t="s">
        <v>136</v>
      </c>
      <c r="BE222" s="232">
        <f>IF(N222="základní",J222,0)</f>
        <v>0</v>
      </c>
      <c r="BF222" s="232">
        <f>IF(N222="snížená",J222,0)</f>
        <v>0</v>
      </c>
      <c r="BG222" s="232">
        <f>IF(N222="zákl. přenesená",J222,0)</f>
        <v>0</v>
      </c>
      <c r="BH222" s="232">
        <f>IF(N222="sníž. přenesená",J222,0)</f>
        <v>0</v>
      </c>
      <c r="BI222" s="232">
        <f>IF(N222="nulová",J222,0)</f>
        <v>0</v>
      </c>
      <c r="BJ222" s="17" t="s">
        <v>84</v>
      </c>
      <c r="BK222" s="232">
        <f>ROUND(I222*H222,2)</f>
        <v>0</v>
      </c>
      <c r="BL222" s="17" t="s">
        <v>156</v>
      </c>
      <c r="BM222" s="231" t="s">
        <v>885</v>
      </c>
    </row>
    <row r="223" s="2" customFormat="1">
      <c r="A223" s="38"/>
      <c r="B223" s="39"/>
      <c r="C223" s="40"/>
      <c r="D223" s="233" t="s">
        <v>145</v>
      </c>
      <c r="E223" s="40"/>
      <c r="F223" s="234" t="s">
        <v>886</v>
      </c>
      <c r="G223" s="40"/>
      <c r="H223" s="40"/>
      <c r="I223" s="235"/>
      <c r="J223" s="40"/>
      <c r="K223" s="40"/>
      <c r="L223" s="44"/>
      <c r="M223" s="236"/>
      <c r="N223" s="237"/>
      <c r="O223" s="91"/>
      <c r="P223" s="91"/>
      <c r="Q223" s="91"/>
      <c r="R223" s="91"/>
      <c r="S223" s="91"/>
      <c r="T223" s="92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145</v>
      </c>
      <c r="AU223" s="17" t="s">
        <v>86</v>
      </c>
    </row>
    <row r="224" s="2" customFormat="1" ht="24.15" customHeight="1">
      <c r="A224" s="38"/>
      <c r="B224" s="39"/>
      <c r="C224" s="219" t="s">
        <v>400</v>
      </c>
      <c r="D224" s="219" t="s">
        <v>139</v>
      </c>
      <c r="E224" s="220" t="s">
        <v>887</v>
      </c>
      <c r="F224" s="221" t="s">
        <v>888</v>
      </c>
      <c r="G224" s="222" t="s">
        <v>214</v>
      </c>
      <c r="H224" s="223">
        <v>335.80000000000001</v>
      </c>
      <c r="I224" s="224"/>
      <c r="J224" s="225">
        <f>ROUND(I224*H224,2)</f>
        <v>0</v>
      </c>
      <c r="K224" s="226"/>
      <c r="L224" s="44"/>
      <c r="M224" s="227" t="s">
        <v>1</v>
      </c>
      <c r="N224" s="228" t="s">
        <v>41</v>
      </c>
      <c r="O224" s="91"/>
      <c r="P224" s="229">
        <f>O224*H224</f>
        <v>0</v>
      </c>
      <c r="Q224" s="229">
        <v>0.40000000000000002</v>
      </c>
      <c r="R224" s="229">
        <f>Q224*H224</f>
        <v>134.32000000000002</v>
      </c>
      <c r="S224" s="229">
        <v>0</v>
      </c>
      <c r="T224" s="230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31" t="s">
        <v>156</v>
      </c>
      <c r="AT224" s="231" t="s">
        <v>139</v>
      </c>
      <c r="AU224" s="231" t="s">
        <v>86</v>
      </c>
      <c r="AY224" s="17" t="s">
        <v>136</v>
      </c>
      <c r="BE224" s="232">
        <f>IF(N224="základní",J224,0)</f>
        <v>0</v>
      </c>
      <c r="BF224" s="232">
        <f>IF(N224="snížená",J224,0)</f>
        <v>0</v>
      </c>
      <c r="BG224" s="232">
        <f>IF(N224="zákl. přenesená",J224,0)</f>
        <v>0</v>
      </c>
      <c r="BH224" s="232">
        <f>IF(N224="sníž. přenesená",J224,0)</f>
        <v>0</v>
      </c>
      <c r="BI224" s="232">
        <f>IF(N224="nulová",J224,0)</f>
        <v>0</v>
      </c>
      <c r="BJ224" s="17" t="s">
        <v>84</v>
      </c>
      <c r="BK224" s="232">
        <f>ROUND(I224*H224,2)</f>
        <v>0</v>
      </c>
      <c r="BL224" s="17" t="s">
        <v>156</v>
      </c>
      <c r="BM224" s="231" t="s">
        <v>889</v>
      </c>
    </row>
    <row r="225" s="2" customFormat="1">
      <c r="A225" s="38"/>
      <c r="B225" s="39"/>
      <c r="C225" s="40"/>
      <c r="D225" s="233" t="s">
        <v>145</v>
      </c>
      <c r="E225" s="40"/>
      <c r="F225" s="234" t="s">
        <v>890</v>
      </c>
      <c r="G225" s="40"/>
      <c r="H225" s="40"/>
      <c r="I225" s="235"/>
      <c r="J225" s="40"/>
      <c r="K225" s="40"/>
      <c r="L225" s="44"/>
      <c r="M225" s="236"/>
      <c r="N225" s="237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145</v>
      </c>
      <c r="AU225" s="17" t="s">
        <v>86</v>
      </c>
    </row>
    <row r="226" s="13" customFormat="1">
      <c r="A226" s="13"/>
      <c r="B226" s="242"/>
      <c r="C226" s="243"/>
      <c r="D226" s="233" t="s">
        <v>241</v>
      </c>
      <c r="E226" s="244" t="s">
        <v>1</v>
      </c>
      <c r="F226" s="245" t="s">
        <v>891</v>
      </c>
      <c r="G226" s="243"/>
      <c r="H226" s="246">
        <v>30.800000000000001</v>
      </c>
      <c r="I226" s="247"/>
      <c r="J226" s="243"/>
      <c r="K226" s="243"/>
      <c r="L226" s="248"/>
      <c r="M226" s="249"/>
      <c r="N226" s="250"/>
      <c r="O226" s="250"/>
      <c r="P226" s="250"/>
      <c r="Q226" s="250"/>
      <c r="R226" s="250"/>
      <c r="S226" s="250"/>
      <c r="T226" s="251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2" t="s">
        <v>241</v>
      </c>
      <c r="AU226" s="252" t="s">
        <v>86</v>
      </c>
      <c r="AV226" s="13" t="s">
        <v>86</v>
      </c>
      <c r="AW226" s="13" t="s">
        <v>33</v>
      </c>
      <c r="AX226" s="13" t="s">
        <v>76</v>
      </c>
      <c r="AY226" s="252" t="s">
        <v>136</v>
      </c>
    </row>
    <row r="227" s="13" customFormat="1">
      <c r="A227" s="13"/>
      <c r="B227" s="242"/>
      <c r="C227" s="243"/>
      <c r="D227" s="233" t="s">
        <v>241</v>
      </c>
      <c r="E227" s="244" t="s">
        <v>1</v>
      </c>
      <c r="F227" s="245" t="s">
        <v>892</v>
      </c>
      <c r="G227" s="243"/>
      <c r="H227" s="246">
        <v>35</v>
      </c>
      <c r="I227" s="247"/>
      <c r="J227" s="243"/>
      <c r="K227" s="243"/>
      <c r="L227" s="248"/>
      <c r="M227" s="249"/>
      <c r="N227" s="250"/>
      <c r="O227" s="250"/>
      <c r="P227" s="250"/>
      <c r="Q227" s="250"/>
      <c r="R227" s="250"/>
      <c r="S227" s="250"/>
      <c r="T227" s="25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2" t="s">
        <v>241</v>
      </c>
      <c r="AU227" s="252" t="s">
        <v>86</v>
      </c>
      <c r="AV227" s="13" t="s">
        <v>86</v>
      </c>
      <c r="AW227" s="13" t="s">
        <v>33</v>
      </c>
      <c r="AX227" s="13" t="s">
        <v>76</v>
      </c>
      <c r="AY227" s="252" t="s">
        <v>136</v>
      </c>
    </row>
    <row r="228" s="13" customFormat="1">
      <c r="A228" s="13"/>
      <c r="B228" s="242"/>
      <c r="C228" s="243"/>
      <c r="D228" s="233" t="s">
        <v>241</v>
      </c>
      <c r="E228" s="244" t="s">
        <v>1</v>
      </c>
      <c r="F228" s="245" t="s">
        <v>893</v>
      </c>
      <c r="G228" s="243"/>
      <c r="H228" s="246">
        <v>270</v>
      </c>
      <c r="I228" s="247"/>
      <c r="J228" s="243"/>
      <c r="K228" s="243"/>
      <c r="L228" s="248"/>
      <c r="M228" s="249"/>
      <c r="N228" s="250"/>
      <c r="O228" s="250"/>
      <c r="P228" s="250"/>
      <c r="Q228" s="250"/>
      <c r="R228" s="250"/>
      <c r="S228" s="250"/>
      <c r="T228" s="25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2" t="s">
        <v>241</v>
      </c>
      <c r="AU228" s="252" t="s">
        <v>86</v>
      </c>
      <c r="AV228" s="13" t="s">
        <v>86</v>
      </c>
      <c r="AW228" s="13" t="s">
        <v>33</v>
      </c>
      <c r="AX228" s="13" t="s">
        <v>76</v>
      </c>
      <c r="AY228" s="252" t="s">
        <v>136</v>
      </c>
    </row>
    <row r="229" s="15" customFormat="1">
      <c r="A229" s="15"/>
      <c r="B229" s="275"/>
      <c r="C229" s="276"/>
      <c r="D229" s="233" t="s">
        <v>241</v>
      </c>
      <c r="E229" s="277" t="s">
        <v>1</v>
      </c>
      <c r="F229" s="278" t="s">
        <v>579</v>
      </c>
      <c r="G229" s="276"/>
      <c r="H229" s="279">
        <v>335.80000000000001</v>
      </c>
      <c r="I229" s="280"/>
      <c r="J229" s="276"/>
      <c r="K229" s="276"/>
      <c r="L229" s="281"/>
      <c r="M229" s="282"/>
      <c r="N229" s="283"/>
      <c r="O229" s="283"/>
      <c r="P229" s="283"/>
      <c r="Q229" s="283"/>
      <c r="R229" s="283"/>
      <c r="S229" s="283"/>
      <c r="T229" s="284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85" t="s">
        <v>241</v>
      </c>
      <c r="AU229" s="285" t="s">
        <v>86</v>
      </c>
      <c r="AV229" s="15" t="s">
        <v>156</v>
      </c>
      <c r="AW229" s="15" t="s">
        <v>33</v>
      </c>
      <c r="AX229" s="15" t="s">
        <v>84</v>
      </c>
      <c r="AY229" s="285" t="s">
        <v>136</v>
      </c>
    </row>
    <row r="230" s="2" customFormat="1" ht="49.05" customHeight="1">
      <c r="A230" s="38"/>
      <c r="B230" s="39"/>
      <c r="C230" s="219" t="s">
        <v>405</v>
      </c>
      <c r="D230" s="219" t="s">
        <v>139</v>
      </c>
      <c r="E230" s="220" t="s">
        <v>443</v>
      </c>
      <c r="F230" s="221" t="s">
        <v>444</v>
      </c>
      <c r="G230" s="222" t="s">
        <v>234</v>
      </c>
      <c r="H230" s="223">
        <v>4.6440000000000001</v>
      </c>
      <c r="I230" s="224"/>
      <c r="J230" s="225">
        <f>ROUND(I230*H230,2)</f>
        <v>0</v>
      </c>
      <c r="K230" s="226"/>
      <c r="L230" s="44"/>
      <c r="M230" s="227" t="s">
        <v>1</v>
      </c>
      <c r="N230" s="228" t="s">
        <v>41</v>
      </c>
      <c r="O230" s="91"/>
      <c r="P230" s="229">
        <f>O230*H230</f>
        <v>0</v>
      </c>
      <c r="Q230" s="229">
        <v>2.83331</v>
      </c>
      <c r="R230" s="229">
        <f>Q230*H230</f>
        <v>13.157891640000001</v>
      </c>
      <c r="S230" s="229">
        <v>0</v>
      </c>
      <c r="T230" s="230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1" t="s">
        <v>156</v>
      </c>
      <c r="AT230" s="231" t="s">
        <v>139</v>
      </c>
      <c r="AU230" s="231" t="s">
        <v>86</v>
      </c>
      <c r="AY230" s="17" t="s">
        <v>136</v>
      </c>
      <c r="BE230" s="232">
        <f>IF(N230="základní",J230,0)</f>
        <v>0</v>
      </c>
      <c r="BF230" s="232">
        <f>IF(N230="snížená",J230,0)</f>
        <v>0</v>
      </c>
      <c r="BG230" s="232">
        <f>IF(N230="zákl. přenesená",J230,0)</f>
        <v>0</v>
      </c>
      <c r="BH230" s="232">
        <f>IF(N230="sníž. přenesená",J230,0)</f>
        <v>0</v>
      </c>
      <c r="BI230" s="232">
        <f>IF(N230="nulová",J230,0)</f>
        <v>0</v>
      </c>
      <c r="BJ230" s="17" t="s">
        <v>84</v>
      </c>
      <c r="BK230" s="232">
        <f>ROUND(I230*H230,2)</f>
        <v>0</v>
      </c>
      <c r="BL230" s="17" t="s">
        <v>156</v>
      </c>
      <c r="BM230" s="231" t="s">
        <v>894</v>
      </c>
    </row>
    <row r="231" s="2" customFormat="1">
      <c r="A231" s="38"/>
      <c r="B231" s="39"/>
      <c r="C231" s="40"/>
      <c r="D231" s="233" t="s">
        <v>145</v>
      </c>
      <c r="E231" s="40"/>
      <c r="F231" s="234" t="s">
        <v>895</v>
      </c>
      <c r="G231" s="40"/>
      <c r="H231" s="40"/>
      <c r="I231" s="235"/>
      <c r="J231" s="40"/>
      <c r="K231" s="40"/>
      <c r="L231" s="44"/>
      <c r="M231" s="236"/>
      <c r="N231" s="237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145</v>
      </c>
      <c r="AU231" s="17" t="s">
        <v>86</v>
      </c>
    </row>
    <row r="232" s="12" customFormat="1" ht="22.8" customHeight="1">
      <c r="A232" s="12"/>
      <c r="B232" s="203"/>
      <c r="C232" s="204"/>
      <c r="D232" s="205" t="s">
        <v>75</v>
      </c>
      <c r="E232" s="217" t="s">
        <v>135</v>
      </c>
      <c r="F232" s="217" t="s">
        <v>453</v>
      </c>
      <c r="G232" s="204"/>
      <c r="H232" s="204"/>
      <c r="I232" s="207"/>
      <c r="J232" s="218">
        <f>BK232</f>
        <v>0</v>
      </c>
      <c r="K232" s="204"/>
      <c r="L232" s="209"/>
      <c r="M232" s="210"/>
      <c r="N232" s="211"/>
      <c r="O232" s="211"/>
      <c r="P232" s="212">
        <f>SUM(P233:P236)</f>
        <v>0</v>
      </c>
      <c r="Q232" s="211"/>
      <c r="R232" s="212">
        <f>SUM(R233:R236)</f>
        <v>158.44608000000002</v>
      </c>
      <c r="S232" s="211"/>
      <c r="T232" s="213">
        <f>SUM(T233:T236)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14" t="s">
        <v>84</v>
      </c>
      <c r="AT232" s="215" t="s">
        <v>75</v>
      </c>
      <c r="AU232" s="215" t="s">
        <v>84</v>
      </c>
      <c r="AY232" s="214" t="s">
        <v>136</v>
      </c>
      <c r="BK232" s="216">
        <f>SUM(BK233:BK236)</f>
        <v>0</v>
      </c>
    </row>
    <row r="233" s="2" customFormat="1" ht="55.5" customHeight="1">
      <c r="A233" s="38"/>
      <c r="B233" s="39"/>
      <c r="C233" s="219" t="s">
        <v>413</v>
      </c>
      <c r="D233" s="219" t="s">
        <v>139</v>
      </c>
      <c r="E233" s="220" t="s">
        <v>502</v>
      </c>
      <c r="F233" s="221" t="s">
        <v>503</v>
      </c>
      <c r="G233" s="222" t="s">
        <v>214</v>
      </c>
      <c r="H233" s="223">
        <v>207</v>
      </c>
      <c r="I233" s="224"/>
      <c r="J233" s="225">
        <f>ROUND(I233*H233,2)</f>
        <v>0</v>
      </c>
      <c r="K233" s="226"/>
      <c r="L233" s="44"/>
      <c r="M233" s="227" t="s">
        <v>1</v>
      </c>
      <c r="N233" s="228" t="s">
        <v>41</v>
      </c>
      <c r="O233" s="91"/>
      <c r="P233" s="229">
        <f>O233*H233</f>
        <v>0</v>
      </c>
      <c r="Q233" s="229">
        <v>0.61404000000000003</v>
      </c>
      <c r="R233" s="229">
        <f>Q233*H233</f>
        <v>127.10628000000001</v>
      </c>
      <c r="S233" s="229">
        <v>0</v>
      </c>
      <c r="T233" s="230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31" t="s">
        <v>156</v>
      </c>
      <c r="AT233" s="231" t="s">
        <v>139</v>
      </c>
      <c r="AU233" s="231" t="s">
        <v>86</v>
      </c>
      <c r="AY233" s="17" t="s">
        <v>136</v>
      </c>
      <c r="BE233" s="232">
        <f>IF(N233="základní",J233,0)</f>
        <v>0</v>
      </c>
      <c r="BF233" s="232">
        <f>IF(N233="snížená",J233,0)</f>
        <v>0</v>
      </c>
      <c r="BG233" s="232">
        <f>IF(N233="zákl. přenesená",J233,0)</f>
        <v>0</v>
      </c>
      <c r="BH233" s="232">
        <f>IF(N233="sníž. přenesená",J233,0)</f>
        <v>0</v>
      </c>
      <c r="BI233" s="232">
        <f>IF(N233="nulová",J233,0)</f>
        <v>0</v>
      </c>
      <c r="BJ233" s="17" t="s">
        <v>84</v>
      </c>
      <c r="BK233" s="232">
        <f>ROUND(I233*H233,2)</f>
        <v>0</v>
      </c>
      <c r="BL233" s="17" t="s">
        <v>156</v>
      </c>
      <c r="BM233" s="231" t="s">
        <v>896</v>
      </c>
    </row>
    <row r="234" s="2" customFormat="1">
      <c r="A234" s="38"/>
      <c r="B234" s="39"/>
      <c r="C234" s="40"/>
      <c r="D234" s="233" t="s">
        <v>145</v>
      </c>
      <c r="E234" s="40"/>
      <c r="F234" s="234" t="s">
        <v>897</v>
      </c>
      <c r="G234" s="40"/>
      <c r="H234" s="40"/>
      <c r="I234" s="235"/>
      <c r="J234" s="40"/>
      <c r="K234" s="40"/>
      <c r="L234" s="44"/>
      <c r="M234" s="236"/>
      <c r="N234" s="237"/>
      <c r="O234" s="91"/>
      <c r="P234" s="91"/>
      <c r="Q234" s="91"/>
      <c r="R234" s="91"/>
      <c r="S234" s="91"/>
      <c r="T234" s="92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145</v>
      </c>
      <c r="AU234" s="17" t="s">
        <v>86</v>
      </c>
    </row>
    <row r="235" s="2" customFormat="1" ht="37.8" customHeight="1">
      <c r="A235" s="38"/>
      <c r="B235" s="39"/>
      <c r="C235" s="219" t="s">
        <v>416</v>
      </c>
      <c r="D235" s="219" t="s">
        <v>139</v>
      </c>
      <c r="E235" s="220" t="s">
        <v>507</v>
      </c>
      <c r="F235" s="221" t="s">
        <v>508</v>
      </c>
      <c r="G235" s="222" t="s">
        <v>214</v>
      </c>
      <c r="H235" s="223">
        <v>207</v>
      </c>
      <c r="I235" s="224"/>
      <c r="J235" s="225">
        <f>ROUND(I235*H235,2)</f>
        <v>0</v>
      </c>
      <c r="K235" s="226"/>
      <c r="L235" s="44"/>
      <c r="M235" s="227" t="s">
        <v>1</v>
      </c>
      <c r="N235" s="228" t="s">
        <v>41</v>
      </c>
      <c r="O235" s="91"/>
      <c r="P235" s="229">
        <f>O235*H235</f>
        <v>0</v>
      </c>
      <c r="Q235" s="229">
        <v>0.15140000000000001</v>
      </c>
      <c r="R235" s="229">
        <f>Q235*H235</f>
        <v>31.3398</v>
      </c>
      <c r="S235" s="229">
        <v>0</v>
      </c>
      <c r="T235" s="230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31" t="s">
        <v>156</v>
      </c>
      <c r="AT235" s="231" t="s">
        <v>139</v>
      </c>
      <c r="AU235" s="231" t="s">
        <v>86</v>
      </c>
      <c r="AY235" s="17" t="s">
        <v>136</v>
      </c>
      <c r="BE235" s="232">
        <f>IF(N235="základní",J235,0)</f>
        <v>0</v>
      </c>
      <c r="BF235" s="232">
        <f>IF(N235="snížená",J235,0)</f>
        <v>0</v>
      </c>
      <c r="BG235" s="232">
        <f>IF(N235="zákl. přenesená",J235,0)</f>
        <v>0</v>
      </c>
      <c r="BH235" s="232">
        <f>IF(N235="sníž. přenesená",J235,0)</f>
        <v>0</v>
      </c>
      <c r="BI235" s="232">
        <f>IF(N235="nulová",J235,0)</f>
        <v>0</v>
      </c>
      <c r="BJ235" s="17" t="s">
        <v>84</v>
      </c>
      <c r="BK235" s="232">
        <f>ROUND(I235*H235,2)</f>
        <v>0</v>
      </c>
      <c r="BL235" s="17" t="s">
        <v>156</v>
      </c>
      <c r="BM235" s="231" t="s">
        <v>898</v>
      </c>
    </row>
    <row r="236" s="2" customFormat="1">
      <c r="A236" s="38"/>
      <c r="B236" s="39"/>
      <c r="C236" s="40"/>
      <c r="D236" s="233" t="s">
        <v>145</v>
      </c>
      <c r="E236" s="40"/>
      <c r="F236" s="234" t="s">
        <v>899</v>
      </c>
      <c r="G236" s="40"/>
      <c r="H236" s="40"/>
      <c r="I236" s="235"/>
      <c r="J236" s="40"/>
      <c r="K236" s="40"/>
      <c r="L236" s="44"/>
      <c r="M236" s="236"/>
      <c r="N236" s="237"/>
      <c r="O236" s="91"/>
      <c r="P236" s="91"/>
      <c r="Q236" s="91"/>
      <c r="R236" s="91"/>
      <c r="S236" s="91"/>
      <c r="T236" s="92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145</v>
      </c>
      <c r="AU236" s="17" t="s">
        <v>86</v>
      </c>
    </row>
    <row r="237" s="12" customFormat="1" ht="22.8" customHeight="1">
      <c r="A237" s="12"/>
      <c r="B237" s="203"/>
      <c r="C237" s="204"/>
      <c r="D237" s="205" t="s">
        <v>75</v>
      </c>
      <c r="E237" s="217" t="s">
        <v>175</v>
      </c>
      <c r="F237" s="217" t="s">
        <v>511</v>
      </c>
      <c r="G237" s="204"/>
      <c r="H237" s="204"/>
      <c r="I237" s="207"/>
      <c r="J237" s="218">
        <f>BK237</f>
        <v>0</v>
      </c>
      <c r="K237" s="204"/>
      <c r="L237" s="209"/>
      <c r="M237" s="210"/>
      <c r="N237" s="211"/>
      <c r="O237" s="211"/>
      <c r="P237" s="212">
        <f>SUM(P238:P240)</f>
        <v>0</v>
      </c>
      <c r="Q237" s="211"/>
      <c r="R237" s="212">
        <f>SUM(R238:R240)</f>
        <v>0</v>
      </c>
      <c r="S237" s="211"/>
      <c r="T237" s="213">
        <f>SUM(T238:T240)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14" t="s">
        <v>84</v>
      </c>
      <c r="AT237" s="215" t="s">
        <v>75</v>
      </c>
      <c r="AU237" s="215" t="s">
        <v>84</v>
      </c>
      <c r="AY237" s="214" t="s">
        <v>136</v>
      </c>
      <c r="BK237" s="216">
        <f>SUM(BK238:BK240)</f>
        <v>0</v>
      </c>
    </row>
    <row r="238" s="2" customFormat="1" ht="33" customHeight="1">
      <c r="A238" s="38"/>
      <c r="B238" s="39"/>
      <c r="C238" s="219" t="s">
        <v>421</v>
      </c>
      <c r="D238" s="219" t="s">
        <v>139</v>
      </c>
      <c r="E238" s="220" t="s">
        <v>900</v>
      </c>
      <c r="F238" s="221" t="s">
        <v>901</v>
      </c>
      <c r="G238" s="222" t="s">
        <v>234</v>
      </c>
      <c r="H238" s="223">
        <v>3.1499999999999999</v>
      </c>
      <c r="I238" s="224"/>
      <c r="J238" s="225">
        <f>ROUND(I238*H238,2)</f>
        <v>0</v>
      </c>
      <c r="K238" s="226"/>
      <c r="L238" s="44"/>
      <c r="M238" s="227" t="s">
        <v>1</v>
      </c>
      <c r="N238" s="228" t="s">
        <v>41</v>
      </c>
      <c r="O238" s="91"/>
      <c r="P238" s="229">
        <f>O238*H238</f>
        <v>0</v>
      </c>
      <c r="Q238" s="229">
        <v>0</v>
      </c>
      <c r="R238" s="229">
        <f>Q238*H238</f>
        <v>0</v>
      </c>
      <c r="S238" s="229">
        <v>0</v>
      </c>
      <c r="T238" s="230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31" t="s">
        <v>156</v>
      </c>
      <c r="AT238" s="231" t="s">
        <v>139</v>
      </c>
      <c r="AU238" s="231" t="s">
        <v>86</v>
      </c>
      <c r="AY238" s="17" t="s">
        <v>136</v>
      </c>
      <c r="BE238" s="232">
        <f>IF(N238="základní",J238,0)</f>
        <v>0</v>
      </c>
      <c r="BF238" s="232">
        <f>IF(N238="snížená",J238,0)</f>
        <v>0</v>
      </c>
      <c r="BG238" s="232">
        <f>IF(N238="zákl. přenesená",J238,0)</f>
        <v>0</v>
      </c>
      <c r="BH238" s="232">
        <f>IF(N238="sníž. přenesená",J238,0)</f>
        <v>0</v>
      </c>
      <c r="BI238" s="232">
        <f>IF(N238="nulová",J238,0)</f>
        <v>0</v>
      </c>
      <c r="BJ238" s="17" t="s">
        <v>84</v>
      </c>
      <c r="BK238" s="232">
        <f>ROUND(I238*H238,2)</f>
        <v>0</v>
      </c>
      <c r="BL238" s="17" t="s">
        <v>156</v>
      </c>
      <c r="BM238" s="231" t="s">
        <v>902</v>
      </c>
    </row>
    <row r="239" s="2" customFormat="1">
      <c r="A239" s="38"/>
      <c r="B239" s="39"/>
      <c r="C239" s="40"/>
      <c r="D239" s="233" t="s">
        <v>145</v>
      </c>
      <c r="E239" s="40"/>
      <c r="F239" s="234" t="s">
        <v>903</v>
      </c>
      <c r="G239" s="40"/>
      <c r="H239" s="40"/>
      <c r="I239" s="235"/>
      <c r="J239" s="40"/>
      <c r="K239" s="40"/>
      <c r="L239" s="44"/>
      <c r="M239" s="236"/>
      <c r="N239" s="237"/>
      <c r="O239" s="91"/>
      <c r="P239" s="91"/>
      <c r="Q239" s="91"/>
      <c r="R239" s="91"/>
      <c r="S239" s="91"/>
      <c r="T239" s="92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145</v>
      </c>
      <c r="AU239" s="17" t="s">
        <v>86</v>
      </c>
    </row>
    <row r="240" s="13" customFormat="1">
      <c r="A240" s="13"/>
      <c r="B240" s="242"/>
      <c r="C240" s="243"/>
      <c r="D240" s="233" t="s">
        <v>241</v>
      </c>
      <c r="E240" s="244" t="s">
        <v>1</v>
      </c>
      <c r="F240" s="245" t="s">
        <v>904</v>
      </c>
      <c r="G240" s="243"/>
      <c r="H240" s="246">
        <v>3.1499999999999999</v>
      </c>
      <c r="I240" s="247"/>
      <c r="J240" s="243"/>
      <c r="K240" s="243"/>
      <c r="L240" s="248"/>
      <c r="M240" s="249"/>
      <c r="N240" s="250"/>
      <c r="O240" s="250"/>
      <c r="P240" s="250"/>
      <c r="Q240" s="250"/>
      <c r="R240" s="250"/>
      <c r="S240" s="250"/>
      <c r="T240" s="251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52" t="s">
        <v>241</v>
      </c>
      <c r="AU240" s="252" t="s">
        <v>86</v>
      </c>
      <c r="AV240" s="13" t="s">
        <v>86</v>
      </c>
      <c r="AW240" s="13" t="s">
        <v>33</v>
      </c>
      <c r="AX240" s="13" t="s">
        <v>84</v>
      </c>
      <c r="AY240" s="252" t="s">
        <v>136</v>
      </c>
    </row>
    <row r="241" s="12" customFormat="1" ht="22.8" customHeight="1">
      <c r="A241" s="12"/>
      <c r="B241" s="203"/>
      <c r="C241" s="204"/>
      <c r="D241" s="205" t="s">
        <v>75</v>
      </c>
      <c r="E241" s="217" t="s">
        <v>180</v>
      </c>
      <c r="F241" s="217" t="s">
        <v>542</v>
      </c>
      <c r="G241" s="204"/>
      <c r="H241" s="204"/>
      <c r="I241" s="207"/>
      <c r="J241" s="218">
        <f>BK241</f>
        <v>0</v>
      </c>
      <c r="K241" s="204"/>
      <c r="L241" s="209"/>
      <c r="M241" s="210"/>
      <c r="N241" s="211"/>
      <c r="O241" s="211"/>
      <c r="P241" s="212">
        <f>SUM(P242:P246)</f>
        <v>0</v>
      </c>
      <c r="Q241" s="211"/>
      <c r="R241" s="212">
        <f>SUM(R242:R246)</f>
        <v>13.374790000000001</v>
      </c>
      <c r="S241" s="211"/>
      <c r="T241" s="213">
        <f>SUM(T242:T246)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14" t="s">
        <v>84</v>
      </c>
      <c r="AT241" s="215" t="s">
        <v>75</v>
      </c>
      <c r="AU241" s="215" t="s">
        <v>84</v>
      </c>
      <c r="AY241" s="214" t="s">
        <v>136</v>
      </c>
      <c r="BK241" s="216">
        <f>SUM(BK242:BK246)</f>
        <v>0</v>
      </c>
    </row>
    <row r="242" s="2" customFormat="1" ht="24.15" customHeight="1">
      <c r="A242" s="38"/>
      <c r="B242" s="39"/>
      <c r="C242" s="219" t="s">
        <v>428</v>
      </c>
      <c r="D242" s="219" t="s">
        <v>139</v>
      </c>
      <c r="E242" s="220" t="s">
        <v>905</v>
      </c>
      <c r="F242" s="221" t="s">
        <v>906</v>
      </c>
      <c r="G242" s="222" t="s">
        <v>515</v>
      </c>
      <c r="H242" s="223">
        <v>13</v>
      </c>
      <c r="I242" s="224"/>
      <c r="J242" s="225">
        <f>ROUND(I242*H242,2)</f>
        <v>0</v>
      </c>
      <c r="K242" s="226"/>
      <c r="L242" s="44"/>
      <c r="M242" s="227" t="s">
        <v>1</v>
      </c>
      <c r="N242" s="228" t="s">
        <v>41</v>
      </c>
      <c r="O242" s="91"/>
      <c r="P242" s="229">
        <f>O242*H242</f>
        <v>0</v>
      </c>
      <c r="Q242" s="229">
        <v>0.00073999999999999999</v>
      </c>
      <c r="R242" s="229">
        <f>Q242*H242</f>
        <v>0.0096200000000000001</v>
      </c>
      <c r="S242" s="229">
        <v>0</v>
      </c>
      <c r="T242" s="230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31" t="s">
        <v>156</v>
      </c>
      <c r="AT242" s="231" t="s">
        <v>139</v>
      </c>
      <c r="AU242" s="231" t="s">
        <v>86</v>
      </c>
      <c r="AY242" s="17" t="s">
        <v>136</v>
      </c>
      <c r="BE242" s="232">
        <f>IF(N242="základní",J242,0)</f>
        <v>0</v>
      </c>
      <c r="BF242" s="232">
        <f>IF(N242="snížená",J242,0)</f>
        <v>0</v>
      </c>
      <c r="BG242" s="232">
        <f>IF(N242="zákl. přenesená",J242,0)</f>
        <v>0</v>
      </c>
      <c r="BH242" s="232">
        <f>IF(N242="sníž. přenesená",J242,0)</f>
        <v>0</v>
      </c>
      <c r="BI242" s="232">
        <f>IF(N242="nulová",J242,0)</f>
        <v>0</v>
      </c>
      <c r="BJ242" s="17" t="s">
        <v>84</v>
      </c>
      <c r="BK242" s="232">
        <f>ROUND(I242*H242,2)</f>
        <v>0</v>
      </c>
      <c r="BL242" s="17" t="s">
        <v>156</v>
      </c>
      <c r="BM242" s="231" t="s">
        <v>907</v>
      </c>
    </row>
    <row r="243" s="2" customFormat="1" ht="16.5" customHeight="1">
      <c r="A243" s="38"/>
      <c r="B243" s="39"/>
      <c r="C243" s="253" t="s">
        <v>433</v>
      </c>
      <c r="D243" s="253" t="s">
        <v>295</v>
      </c>
      <c r="E243" s="254" t="s">
        <v>908</v>
      </c>
      <c r="F243" s="255" t="s">
        <v>909</v>
      </c>
      <c r="G243" s="256" t="s">
        <v>515</v>
      </c>
      <c r="H243" s="257">
        <v>13</v>
      </c>
      <c r="I243" s="258"/>
      <c r="J243" s="259">
        <f>ROUND(I243*H243,2)</f>
        <v>0</v>
      </c>
      <c r="K243" s="260"/>
      <c r="L243" s="261"/>
      <c r="M243" s="262" t="s">
        <v>1</v>
      </c>
      <c r="N243" s="263" t="s">
        <v>41</v>
      </c>
      <c r="O243" s="91"/>
      <c r="P243" s="229">
        <f>O243*H243</f>
        <v>0</v>
      </c>
      <c r="Q243" s="229">
        <v>0</v>
      </c>
      <c r="R243" s="229">
        <f>Q243*H243</f>
        <v>0</v>
      </c>
      <c r="S243" s="229">
        <v>0</v>
      </c>
      <c r="T243" s="230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31" t="s">
        <v>175</v>
      </c>
      <c r="AT243" s="231" t="s">
        <v>295</v>
      </c>
      <c r="AU243" s="231" t="s">
        <v>86</v>
      </c>
      <c r="AY243" s="17" t="s">
        <v>136</v>
      </c>
      <c r="BE243" s="232">
        <f>IF(N243="základní",J243,0)</f>
        <v>0</v>
      </c>
      <c r="BF243" s="232">
        <f>IF(N243="snížená",J243,0)</f>
        <v>0</v>
      </c>
      <c r="BG243" s="232">
        <f>IF(N243="zákl. přenesená",J243,0)</f>
        <v>0</v>
      </c>
      <c r="BH243" s="232">
        <f>IF(N243="sníž. přenesená",J243,0)</f>
        <v>0</v>
      </c>
      <c r="BI243" s="232">
        <f>IF(N243="nulová",J243,0)</f>
        <v>0</v>
      </c>
      <c r="BJ243" s="17" t="s">
        <v>84</v>
      </c>
      <c r="BK243" s="232">
        <f>ROUND(I243*H243,2)</f>
        <v>0</v>
      </c>
      <c r="BL243" s="17" t="s">
        <v>156</v>
      </c>
      <c r="BM243" s="231" t="s">
        <v>910</v>
      </c>
    </row>
    <row r="244" s="2" customFormat="1" ht="33" customHeight="1">
      <c r="A244" s="38"/>
      <c r="B244" s="39"/>
      <c r="C244" s="219" t="s">
        <v>437</v>
      </c>
      <c r="D244" s="219" t="s">
        <v>139</v>
      </c>
      <c r="E244" s="220" t="s">
        <v>911</v>
      </c>
      <c r="F244" s="221" t="s">
        <v>912</v>
      </c>
      <c r="G244" s="222" t="s">
        <v>234</v>
      </c>
      <c r="H244" s="223">
        <v>5.3200000000000003</v>
      </c>
      <c r="I244" s="224"/>
      <c r="J244" s="225">
        <f>ROUND(I244*H244,2)</f>
        <v>0</v>
      </c>
      <c r="K244" s="226"/>
      <c r="L244" s="44"/>
      <c r="M244" s="227" t="s">
        <v>1</v>
      </c>
      <c r="N244" s="228" t="s">
        <v>41</v>
      </c>
      <c r="O244" s="91"/>
      <c r="P244" s="229">
        <f>O244*H244</f>
        <v>0</v>
      </c>
      <c r="Q244" s="229">
        <v>2.5122499999999999</v>
      </c>
      <c r="R244" s="229">
        <f>Q244*H244</f>
        <v>13.365170000000001</v>
      </c>
      <c r="S244" s="229">
        <v>0</v>
      </c>
      <c r="T244" s="230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31" t="s">
        <v>156</v>
      </c>
      <c r="AT244" s="231" t="s">
        <v>139</v>
      </c>
      <c r="AU244" s="231" t="s">
        <v>86</v>
      </c>
      <c r="AY244" s="17" t="s">
        <v>136</v>
      </c>
      <c r="BE244" s="232">
        <f>IF(N244="základní",J244,0)</f>
        <v>0</v>
      </c>
      <c r="BF244" s="232">
        <f>IF(N244="snížená",J244,0)</f>
        <v>0</v>
      </c>
      <c r="BG244" s="232">
        <f>IF(N244="zákl. přenesená",J244,0)</f>
        <v>0</v>
      </c>
      <c r="BH244" s="232">
        <f>IF(N244="sníž. přenesená",J244,0)</f>
        <v>0</v>
      </c>
      <c r="BI244" s="232">
        <f>IF(N244="nulová",J244,0)</f>
        <v>0</v>
      </c>
      <c r="BJ244" s="17" t="s">
        <v>84</v>
      </c>
      <c r="BK244" s="232">
        <f>ROUND(I244*H244,2)</f>
        <v>0</v>
      </c>
      <c r="BL244" s="17" t="s">
        <v>156</v>
      </c>
      <c r="BM244" s="231" t="s">
        <v>913</v>
      </c>
    </row>
    <row r="245" s="2" customFormat="1">
      <c r="A245" s="38"/>
      <c r="B245" s="39"/>
      <c r="C245" s="40"/>
      <c r="D245" s="233" t="s">
        <v>145</v>
      </c>
      <c r="E245" s="40"/>
      <c r="F245" s="234" t="s">
        <v>914</v>
      </c>
      <c r="G245" s="40"/>
      <c r="H245" s="40"/>
      <c r="I245" s="235"/>
      <c r="J245" s="40"/>
      <c r="K245" s="40"/>
      <c r="L245" s="44"/>
      <c r="M245" s="236"/>
      <c r="N245" s="237"/>
      <c r="O245" s="91"/>
      <c r="P245" s="91"/>
      <c r="Q245" s="91"/>
      <c r="R245" s="91"/>
      <c r="S245" s="91"/>
      <c r="T245" s="92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145</v>
      </c>
      <c r="AU245" s="17" t="s">
        <v>86</v>
      </c>
    </row>
    <row r="246" s="13" customFormat="1">
      <c r="A246" s="13"/>
      <c r="B246" s="242"/>
      <c r="C246" s="243"/>
      <c r="D246" s="233" t="s">
        <v>241</v>
      </c>
      <c r="E246" s="244" t="s">
        <v>1</v>
      </c>
      <c r="F246" s="245" t="s">
        <v>915</v>
      </c>
      <c r="G246" s="243"/>
      <c r="H246" s="246">
        <v>5.3200000000000003</v>
      </c>
      <c r="I246" s="247"/>
      <c r="J246" s="243"/>
      <c r="K246" s="243"/>
      <c r="L246" s="248"/>
      <c r="M246" s="249"/>
      <c r="N246" s="250"/>
      <c r="O246" s="250"/>
      <c r="P246" s="250"/>
      <c r="Q246" s="250"/>
      <c r="R246" s="250"/>
      <c r="S246" s="250"/>
      <c r="T246" s="251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52" t="s">
        <v>241</v>
      </c>
      <c r="AU246" s="252" t="s">
        <v>86</v>
      </c>
      <c r="AV246" s="13" t="s">
        <v>86</v>
      </c>
      <c r="AW246" s="13" t="s">
        <v>33</v>
      </c>
      <c r="AX246" s="13" t="s">
        <v>84</v>
      </c>
      <c r="AY246" s="252" t="s">
        <v>136</v>
      </c>
    </row>
    <row r="247" s="12" customFormat="1" ht="22.8" customHeight="1">
      <c r="A247" s="12"/>
      <c r="B247" s="203"/>
      <c r="C247" s="204"/>
      <c r="D247" s="205" t="s">
        <v>75</v>
      </c>
      <c r="E247" s="217" t="s">
        <v>623</v>
      </c>
      <c r="F247" s="217" t="s">
        <v>624</v>
      </c>
      <c r="G247" s="204"/>
      <c r="H247" s="204"/>
      <c r="I247" s="207"/>
      <c r="J247" s="218">
        <f>BK247</f>
        <v>0</v>
      </c>
      <c r="K247" s="204"/>
      <c r="L247" s="209"/>
      <c r="M247" s="210"/>
      <c r="N247" s="211"/>
      <c r="O247" s="211"/>
      <c r="P247" s="212">
        <f>SUM(P248:P254)</f>
        <v>0</v>
      </c>
      <c r="Q247" s="211"/>
      <c r="R247" s="212">
        <f>SUM(R248:R254)</f>
        <v>0</v>
      </c>
      <c r="S247" s="211"/>
      <c r="T247" s="213">
        <f>SUM(T248:T254)</f>
        <v>0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14" t="s">
        <v>84</v>
      </c>
      <c r="AT247" s="215" t="s">
        <v>75</v>
      </c>
      <c r="AU247" s="215" t="s">
        <v>84</v>
      </c>
      <c r="AY247" s="214" t="s">
        <v>136</v>
      </c>
      <c r="BK247" s="216">
        <f>SUM(BK248:BK254)</f>
        <v>0</v>
      </c>
    </row>
    <row r="248" s="2" customFormat="1" ht="37.8" customHeight="1">
      <c r="A248" s="38"/>
      <c r="B248" s="39"/>
      <c r="C248" s="219" t="s">
        <v>442</v>
      </c>
      <c r="D248" s="219" t="s">
        <v>139</v>
      </c>
      <c r="E248" s="220" t="s">
        <v>626</v>
      </c>
      <c r="F248" s="221" t="s">
        <v>627</v>
      </c>
      <c r="G248" s="222" t="s">
        <v>281</v>
      </c>
      <c r="H248" s="223">
        <v>87.480000000000004</v>
      </c>
      <c r="I248" s="224"/>
      <c r="J248" s="225">
        <f>ROUND(I248*H248,2)</f>
        <v>0</v>
      </c>
      <c r="K248" s="226"/>
      <c r="L248" s="44"/>
      <c r="M248" s="227" t="s">
        <v>1</v>
      </c>
      <c r="N248" s="228" t="s">
        <v>41</v>
      </c>
      <c r="O248" s="91"/>
      <c r="P248" s="229">
        <f>O248*H248</f>
        <v>0</v>
      </c>
      <c r="Q248" s="229">
        <v>0</v>
      </c>
      <c r="R248" s="229">
        <f>Q248*H248</f>
        <v>0</v>
      </c>
      <c r="S248" s="229">
        <v>0</v>
      </c>
      <c r="T248" s="230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31" t="s">
        <v>156</v>
      </c>
      <c r="AT248" s="231" t="s">
        <v>139</v>
      </c>
      <c r="AU248" s="231" t="s">
        <v>86</v>
      </c>
      <c r="AY248" s="17" t="s">
        <v>136</v>
      </c>
      <c r="BE248" s="232">
        <f>IF(N248="základní",J248,0)</f>
        <v>0</v>
      </c>
      <c r="BF248" s="232">
        <f>IF(N248="snížená",J248,0)</f>
        <v>0</v>
      </c>
      <c r="BG248" s="232">
        <f>IF(N248="zákl. přenesená",J248,0)</f>
        <v>0</v>
      </c>
      <c r="BH248" s="232">
        <f>IF(N248="sníž. přenesená",J248,0)</f>
        <v>0</v>
      </c>
      <c r="BI248" s="232">
        <f>IF(N248="nulová",J248,0)</f>
        <v>0</v>
      </c>
      <c r="BJ248" s="17" t="s">
        <v>84</v>
      </c>
      <c r="BK248" s="232">
        <f>ROUND(I248*H248,2)</f>
        <v>0</v>
      </c>
      <c r="BL248" s="17" t="s">
        <v>156</v>
      </c>
      <c r="BM248" s="231" t="s">
        <v>916</v>
      </c>
    </row>
    <row r="249" s="13" customFormat="1">
      <c r="A249" s="13"/>
      <c r="B249" s="242"/>
      <c r="C249" s="243"/>
      <c r="D249" s="233" t="s">
        <v>241</v>
      </c>
      <c r="E249" s="244" t="s">
        <v>1</v>
      </c>
      <c r="F249" s="245" t="s">
        <v>917</v>
      </c>
      <c r="G249" s="243"/>
      <c r="H249" s="246">
        <v>87.480000000000004</v>
      </c>
      <c r="I249" s="247"/>
      <c r="J249" s="243"/>
      <c r="K249" s="243"/>
      <c r="L249" s="248"/>
      <c r="M249" s="249"/>
      <c r="N249" s="250"/>
      <c r="O249" s="250"/>
      <c r="P249" s="250"/>
      <c r="Q249" s="250"/>
      <c r="R249" s="250"/>
      <c r="S249" s="250"/>
      <c r="T249" s="251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52" t="s">
        <v>241</v>
      </c>
      <c r="AU249" s="252" t="s">
        <v>86</v>
      </c>
      <c r="AV249" s="13" t="s">
        <v>86</v>
      </c>
      <c r="AW249" s="13" t="s">
        <v>33</v>
      </c>
      <c r="AX249" s="13" t="s">
        <v>84</v>
      </c>
      <c r="AY249" s="252" t="s">
        <v>136</v>
      </c>
    </row>
    <row r="250" s="2" customFormat="1" ht="37.8" customHeight="1">
      <c r="A250" s="38"/>
      <c r="B250" s="39"/>
      <c r="C250" s="219" t="s">
        <v>447</v>
      </c>
      <c r="D250" s="219" t="s">
        <v>139</v>
      </c>
      <c r="E250" s="220" t="s">
        <v>633</v>
      </c>
      <c r="F250" s="221" t="s">
        <v>634</v>
      </c>
      <c r="G250" s="222" t="s">
        <v>281</v>
      </c>
      <c r="H250" s="223">
        <v>1224.72</v>
      </c>
      <c r="I250" s="224"/>
      <c r="J250" s="225">
        <f>ROUND(I250*H250,2)</f>
        <v>0</v>
      </c>
      <c r="K250" s="226"/>
      <c r="L250" s="44"/>
      <c r="M250" s="227" t="s">
        <v>1</v>
      </c>
      <c r="N250" s="228" t="s">
        <v>41</v>
      </c>
      <c r="O250" s="91"/>
      <c r="P250" s="229">
        <f>O250*H250</f>
        <v>0</v>
      </c>
      <c r="Q250" s="229">
        <v>0</v>
      </c>
      <c r="R250" s="229">
        <f>Q250*H250</f>
        <v>0</v>
      </c>
      <c r="S250" s="229">
        <v>0</v>
      </c>
      <c r="T250" s="230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31" t="s">
        <v>156</v>
      </c>
      <c r="AT250" s="231" t="s">
        <v>139</v>
      </c>
      <c r="AU250" s="231" t="s">
        <v>86</v>
      </c>
      <c r="AY250" s="17" t="s">
        <v>136</v>
      </c>
      <c r="BE250" s="232">
        <f>IF(N250="základní",J250,0)</f>
        <v>0</v>
      </c>
      <c r="BF250" s="232">
        <f>IF(N250="snížená",J250,0)</f>
        <v>0</v>
      </c>
      <c r="BG250" s="232">
        <f>IF(N250="zákl. přenesená",J250,0)</f>
        <v>0</v>
      </c>
      <c r="BH250" s="232">
        <f>IF(N250="sníž. přenesená",J250,0)</f>
        <v>0</v>
      </c>
      <c r="BI250" s="232">
        <f>IF(N250="nulová",J250,0)</f>
        <v>0</v>
      </c>
      <c r="BJ250" s="17" t="s">
        <v>84</v>
      </c>
      <c r="BK250" s="232">
        <f>ROUND(I250*H250,2)</f>
        <v>0</v>
      </c>
      <c r="BL250" s="17" t="s">
        <v>156</v>
      </c>
      <c r="BM250" s="231" t="s">
        <v>918</v>
      </c>
    </row>
    <row r="251" s="13" customFormat="1">
      <c r="A251" s="13"/>
      <c r="B251" s="242"/>
      <c r="C251" s="243"/>
      <c r="D251" s="233" t="s">
        <v>241</v>
      </c>
      <c r="E251" s="244" t="s">
        <v>1</v>
      </c>
      <c r="F251" s="245" t="s">
        <v>919</v>
      </c>
      <c r="G251" s="243"/>
      <c r="H251" s="246">
        <v>1224.72</v>
      </c>
      <c r="I251" s="247"/>
      <c r="J251" s="243"/>
      <c r="K251" s="243"/>
      <c r="L251" s="248"/>
      <c r="M251" s="249"/>
      <c r="N251" s="250"/>
      <c r="O251" s="250"/>
      <c r="P251" s="250"/>
      <c r="Q251" s="250"/>
      <c r="R251" s="250"/>
      <c r="S251" s="250"/>
      <c r="T251" s="251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52" t="s">
        <v>241</v>
      </c>
      <c r="AU251" s="252" t="s">
        <v>86</v>
      </c>
      <c r="AV251" s="13" t="s">
        <v>86</v>
      </c>
      <c r="AW251" s="13" t="s">
        <v>33</v>
      </c>
      <c r="AX251" s="13" t="s">
        <v>84</v>
      </c>
      <c r="AY251" s="252" t="s">
        <v>136</v>
      </c>
    </row>
    <row r="252" s="2" customFormat="1" ht="44.25" customHeight="1">
      <c r="A252" s="38"/>
      <c r="B252" s="39"/>
      <c r="C252" s="219" t="s">
        <v>454</v>
      </c>
      <c r="D252" s="219" t="s">
        <v>139</v>
      </c>
      <c r="E252" s="220" t="s">
        <v>645</v>
      </c>
      <c r="F252" s="221" t="s">
        <v>280</v>
      </c>
      <c r="G252" s="222" t="s">
        <v>281</v>
      </c>
      <c r="H252" s="223">
        <v>87.480000000000004</v>
      </c>
      <c r="I252" s="224"/>
      <c r="J252" s="225">
        <f>ROUND(I252*H252,2)</f>
        <v>0</v>
      </c>
      <c r="K252" s="226"/>
      <c r="L252" s="44"/>
      <c r="M252" s="227" t="s">
        <v>1</v>
      </c>
      <c r="N252" s="228" t="s">
        <v>41</v>
      </c>
      <c r="O252" s="91"/>
      <c r="P252" s="229">
        <f>O252*H252</f>
        <v>0</v>
      </c>
      <c r="Q252" s="229">
        <v>0</v>
      </c>
      <c r="R252" s="229">
        <f>Q252*H252</f>
        <v>0</v>
      </c>
      <c r="S252" s="229">
        <v>0</v>
      </c>
      <c r="T252" s="230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31" t="s">
        <v>156</v>
      </c>
      <c r="AT252" s="231" t="s">
        <v>139</v>
      </c>
      <c r="AU252" s="231" t="s">
        <v>86</v>
      </c>
      <c r="AY252" s="17" t="s">
        <v>136</v>
      </c>
      <c r="BE252" s="232">
        <f>IF(N252="základní",J252,0)</f>
        <v>0</v>
      </c>
      <c r="BF252" s="232">
        <f>IF(N252="snížená",J252,0)</f>
        <v>0</v>
      </c>
      <c r="BG252" s="232">
        <f>IF(N252="zákl. přenesená",J252,0)</f>
        <v>0</v>
      </c>
      <c r="BH252" s="232">
        <f>IF(N252="sníž. přenesená",J252,0)</f>
        <v>0</v>
      </c>
      <c r="BI252" s="232">
        <f>IF(N252="nulová",J252,0)</f>
        <v>0</v>
      </c>
      <c r="BJ252" s="17" t="s">
        <v>84</v>
      </c>
      <c r="BK252" s="232">
        <f>ROUND(I252*H252,2)</f>
        <v>0</v>
      </c>
      <c r="BL252" s="17" t="s">
        <v>156</v>
      </c>
      <c r="BM252" s="231" t="s">
        <v>920</v>
      </c>
    </row>
    <row r="253" s="2" customFormat="1">
      <c r="A253" s="38"/>
      <c r="B253" s="39"/>
      <c r="C253" s="40"/>
      <c r="D253" s="233" t="s">
        <v>145</v>
      </c>
      <c r="E253" s="40"/>
      <c r="F253" s="234" t="s">
        <v>921</v>
      </c>
      <c r="G253" s="40"/>
      <c r="H253" s="40"/>
      <c r="I253" s="235"/>
      <c r="J253" s="40"/>
      <c r="K253" s="40"/>
      <c r="L253" s="44"/>
      <c r="M253" s="236"/>
      <c r="N253" s="237"/>
      <c r="O253" s="91"/>
      <c r="P253" s="91"/>
      <c r="Q253" s="91"/>
      <c r="R253" s="91"/>
      <c r="S253" s="91"/>
      <c r="T253" s="92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145</v>
      </c>
      <c r="AU253" s="17" t="s">
        <v>86</v>
      </c>
    </row>
    <row r="254" s="13" customFormat="1">
      <c r="A254" s="13"/>
      <c r="B254" s="242"/>
      <c r="C254" s="243"/>
      <c r="D254" s="233" t="s">
        <v>241</v>
      </c>
      <c r="E254" s="244" t="s">
        <v>1</v>
      </c>
      <c r="F254" s="245" t="s">
        <v>917</v>
      </c>
      <c r="G254" s="243"/>
      <c r="H254" s="246">
        <v>87.480000000000004</v>
      </c>
      <c r="I254" s="247"/>
      <c r="J254" s="243"/>
      <c r="K254" s="243"/>
      <c r="L254" s="248"/>
      <c r="M254" s="249"/>
      <c r="N254" s="250"/>
      <c r="O254" s="250"/>
      <c r="P254" s="250"/>
      <c r="Q254" s="250"/>
      <c r="R254" s="250"/>
      <c r="S254" s="250"/>
      <c r="T254" s="251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52" t="s">
        <v>241</v>
      </c>
      <c r="AU254" s="252" t="s">
        <v>86</v>
      </c>
      <c r="AV254" s="13" t="s">
        <v>86</v>
      </c>
      <c r="AW254" s="13" t="s">
        <v>33</v>
      </c>
      <c r="AX254" s="13" t="s">
        <v>84</v>
      </c>
      <c r="AY254" s="252" t="s">
        <v>136</v>
      </c>
    </row>
    <row r="255" s="12" customFormat="1" ht="22.8" customHeight="1">
      <c r="A255" s="12"/>
      <c r="B255" s="203"/>
      <c r="C255" s="204"/>
      <c r="D255" s="205" t="s">
        <v>75</v>
      </c>
      <c r="E255" s="217" t="s">
        <v>653</v>
      </c>
      <c r="F255" s="217" t="s">
        <v>654</v>
      </c>
      <c r="G255" s="204"/>
      <c r="H255" s="204"/>
      <c r="I255" s="207"/>
      <c r="J255" s="218">
        <f>BK255</f>
        <v>0</v>
      </c>
      <c r="K255" s="204"/>
      <c r="L255" s="209"/>
      <c r="M255" s="210"/>
      <c r="N255" s="211"/>
      <c r="O255" s="211"/>
      <c r="P255" s="212">
        <f>P256</f>
        <v>0</v>
      </c>
      <c r="Q255" s="211"/>
      <c r="R255" s="212">
        <f>R256</f>
        <v>0</v>
      </c>
      <c r="S255" s="211"/>
      <c r="T255" s="213">
        <f>T256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14" t="s">
        <v>84</v>
      </c>
      <c r="AT255" s="215" t="s">
        <v>75</v>
      </c>
      <c r="AU255" s="215" t="s">
        <v>84</v>
      </c>
      <c r="AY255" s="214" t="s">
        <v>136</v>
      </c>
      <c r="BK255" s="216">
        <f>BK256</f>
        <v>0</v>
      </c>
    </row>
    <row r="256" s="2" customFormat="1" ht="44.25" customHeight="1">
      <c r="A256" s="38"/>
      <c r="B256" s="39"/>
      <c r="C256" s="219" t="s">
        <v>460</v>
      </c>
      <c r="D256" s="219" t="s">
        <v>139</v>
      </c>
      <c r="E256" s="220" t="s">
        <v>656</v>
      </c>
      <c r="F256" s="221" t="s">
        <v>657</v>
      </c>
      <c r="G256" s="222" t="s">
        <v>281</v>
      </c>
      <c r="H256" s="223">
        <v>687.60900000000004</v>
      </c>
      <c r="I256" s="224"/>
      <c r="J256" s="225">
        <f>ROUND(I256*H256,2)</f>
        <v>0</v>
      </c>
      <c r="K256" s="226"/>
      <c r="L256" s="44"/>
      <c r="M256" s="227" t="s">
        <v>1</v>
      </c>
      <c r="N256" s="228" t="s">
        <v>41</v>
      </c>
      <c r="O256" s="91"/>
      <c r="P256" s="229">
        <f>O256*H256</f>
        <v>0</v>
      </c>
      <c r="Q256" s="229">
        <v>0</v>
      </c>
      <c r="R256" s="229">
        <f>Q256*H256</f>
        <v>0</v>
      </c>
      <c r="S256" s="229">
        <v>0</v>
      </c>
      <c r="T256" s="230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31" t="s">
        <v>278</v>
      </c>
      <c r="AT256" s="231" t="s">
        <v>139</v>
      </c>
      <c r="AU256" s="231" t="s">
        <v>86</v>
      </c>
      <c r="AY256" s="17" t="s">
        <v>136</v>
      </c>
      <c r="BE256" s="232">
        <f>IF(N256="základní",J256,0)</f>
        <v>0</v>
      </c>
      <c r="BF256" s="232">
        <f>IF(N256="snížená",J256,0)</f>
        <v>0</v>
      </c>
      <c r="BG256" s="232">
        <f>IF(N256="zákl. přenesená",J256,0)</f>
        <v>0</v>
      </c>
      <c r="BH256" s="232">
        <f>IF(N256="sníž. přenesená",J256,0)</f>
        <v>0</v>
      </c>
      <c r="BI256" s="232">
        <f>IF(N256="nulová",J256,0)</f>
        <v>0</v>
      </c>
      <c r="BJ256" s="17" t="s">
        <v>84</v>
      </c>
      <c r="BK256" s="232">
        <f>ROUND(I256*H256,2)</f>
        <v>0</v>
      </c>
      <c r="BL256" s="17" t="s">
        <v>278</v>
      </c>
      <c r="BM256" s="231" t="s">
        <v>922</v>
      </c>
    </row>
    <row r="257" s="12" customFormat="1" ht="25.92" customHeight="1">
      <c r="A257" s="12"/>
      <c r="B257" s="203"/>
      <c r="C257" s="204"/>
      <c r="D257" s="205" t="s">
        <v>75</v>
      </c>
      <c r="E257" s="206" t="s">
        <v>923</v>
      </c>
      <c r="F257" s="206" t="s">
        <v>924</v>
      </c>
      <c r="G257" s="204"/>
      <c r="H257" s="204"/>
      <c r="I257" s="207"/>
      <c r="J257" s="208">
        <f>BK257</f>
        <v>0</v>
      </c>
      <c r="K257" s="204"/>
      <c r="L257" s="209"/>
      <c r="M257" s="210"/>
      <c r="N257" s="211"/>
      <c r="O257" s="211"/>
      <c r="P257" s="212">
        <f>P258</f>
        <v>0</v>
      </c>
      <c r="Q257" s="211"/>
      <c r="R257" s="212">
        <f>R258</f>
        <v>1.8175292000000001</v>
      </c>
      <c r="S257" s="211"/>
      <c r="T257" s="213">
        <f>T258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14" t="s">
        <v>86</v>
      </c>
      <c r="AT257" s="215" t="s">
        <v>75</v>
      </c>
      <c r="AU257" s="215" t="s">
        <v>76</v>
      </c>
      <c r="AY257" s="214" t="s">
        <v>136</v>
      </c>
      <c r="BK257" s="216">
        <f>BK258</f>
        <v>0</v>
      </c>
    </row>
    <row r="258" s="12" customFormat="1" ht="22.8" customHeight="1">
      <c r="A258" s="12"/>
      <c r="B258" s="203"/>
      <c r="C258" s="204"/>
      <c r="D258" s="205" t="s">
        <v>75</v>
      </c>
      <c r="E258" s="217" t="s">
        <v>925</v>
      </c>
      <c r="F258" s="217" t="s">
        <v>926</v>
      </c>
      <c r="G258" s="204"/>
      <c r="H258" s="204"/>
      <c r="I258" s="207"/>
      <c r="J258" s="218">
        <f>BK258</f>
        <v>0</v>
      </c>
      <c r="K258" s="204"/>
      <c r="L258" s="209"/>
      <c r="M258" s="210"/>
      <c r="N258" s="211"/>
      <c r="O258" s="211"/>
      <c r="P258" s="212">
        <f>SUM(P259:P272)</f>
        <v>0</v>
      </c>
      <c r="Q258" s="211"/>
      <c r="R258" s="212">
        <f>SUM(R259:R272)</f>
        <v>1.8175292000000001</v>
      </c>
      <c r="S258" s="211"/>
      <c r="T258" s="213">
        <f>SUM(T259:T272)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14" t="s">
        <v>86</v>
      </c>
      <c r="AT258" s="215" t="s">
        <v>75</v>
      </c>
      <c r="AU258" s="215" t="s">
        <v>84</v>
      </c>
      <c r="AY258" s="214" t="s">
        <v>136</v>
      </c>
      <c r="BK258" s="216">
        <f>SUM(BK259:BK272)</f>
        <v>0</v>
      </c>
    </row>
    <row r="259" s="2" customFormat="1" ht="44.25" customHeight="1">
      <c r="A259" s="38"/>
      <c r="B259" s="39"/>
      <c r="C259" s="219" t="s">
        <v>466</v>
      </c>
      <c r="D259" s="219" t="s">
        <v>139</v>
      </c>
      <c r="E259" s="220" t="s">
        <v>927</v>
      </c>
      <c r="F259" s="221" t="s">
        <v>928</v>
      </c>
      <c r="G259" s="222" t="s">
        <v>214</v>
      </c>
      <c r="H259" s="223">
        <v>256.00799999999998</v>
      </c>
      <c r="I259" s="224"/>
      <c r="J259" s="225">
        <f>ROUND(I259*H259,2)</f>
        <v>0</v>
      </c>
      <c r="K259" s="226"/>
      <c r="L259" s="44"/>
      <c r="M259" s="227" t="s">
        <v>1</v>
      </c>
      <c r="N259" s="228" t="s">
        <v>41</v>
      </c>
      <c r="O259" s="91"/>
      <c r="P259" s="229">
        <f>O259*H259</f>
        <v>0</v>
      </c>
      <c r="Q259" s="229">
        <v>0</v>
      </c>
      <c r="R259" s="229">
        <f>Q259*H259</f>
        <v>0</v>
      </c>
      <c r="S259" s="229">
        <v>0</v>
      </c>
      <c r="T259" s="230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31" t="s">
        <v>278</v>
      </c>
      <c r="AT259" s="231" t="s">
        <v>139</v>
      </c>
      <c r="AU259" s="231" t="s">
        <v>86</v>
      </c>
      <c r="AY259" s="17" t="s">
        <v>136</v>
      </c>
      <c r="BE259" s="232">
        <f>IF(N259="základní",J259,0)</f>
        <v>0</v>
      </c>
      <c r="BF259" s="232">
        <f>IF(N259="snížená",J259,0)</f>
        <v>0</v>
      </c>
      <c r="BG259" s="232">
        <f>IF(N259="zákl. přenesená",J259,0)</f>
        <v>0</v>
      </c>
      <c r="BH259" s="232">
        <f>IF(N259="sníž. přenesená",J259,0)</f>
        <v>0</v>
      </c>
      <c r="BI259" s="232">
        <f>IF(N259="nulová",J259,0)</f>
        <v>0</v>
      </c>
      <c r="BJ259" s="17" t="s">
        <v>84</v>
      </c>
      <c r="BK259" s="232">
        <f>ROUND(I259*H259,2)</f>
        <v>0</v>
      </c>
      <c r="BL259" s="17" t="s">
        <v>278</v>
      </c>
      <c r="BM259" s="231" t="s">
        <v>929</v>
      </c>
    </row>
    <row r="260" s="2" customFormat="1">
      <c r="A260" s="38"/>
      <c r="B260" s="39"/>
      <c r="C260" s="40"/>
      <c r="D260" s="233" t="s">
        <v>145</v>
      </c>
      <c r="E260" s="40"/>
      <c r="F260" s="234" t="s">
        <v>930</v>
      </c>
      <c r="G260" s="40"/>
      <c r="H260" s="40"/>
      <c r="I260" s="235"/>
      <c r="J260" s="40"/>
      <c r="K260" s="40"/>
      <c r="L260" s="44"/>
      <c r="M260" s="236"/>
      <c r="N260" s="237"/>
      <c r="O260" s="91"/>
      <c r="P260" s="91"/>
      <c r="Q260" s="91"/>
      <c r="R260" s="91"/>
      <c r="S260" s="91"/>
      <c r="T260" s="92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145</v>
      </c>
      <c r="AU260" s="17" t="s">
        <v>86</v>
      </c>
    </row>
    <row r="261" s="2" customFormat="1" ht="24.15" customHeight="1">
      <c r="A261" s="38"/>
      <c r="B261" s="39"/>
      <c r="C261" s="253" t="s">
        <v>471</v>
      </c>
      <c r="D261" s="253" t="s">
        <v>295</v>
      </c>
      <c r="E261" s="254" t="s">
        <v>931</v>
      </c>
      <c r="F261" s="255" t="s">
        <v>932</v>
      </c>
      <c r="G261" s="256" t="s">
        <v>933</v>
      </c>
      <c r="H261" s="257">
        <v>1152.0360000000001</v>
      </c>
      <c r="I261" s="258"/>
      <c r="J261" s="259">
        <f>ROUND(I261*H261,2)</f>
        <v>0</v>
      </c>
      <c r="K261" s="260"/>
      <c r="L261" s="261"/>
      <c r="M261" s="262" t="s">
        <v>1</v>
      </c>
      <c r="N261" s="263" t="s">
        <v>41</v>
      </c>
      <c r="O261" s="91"/>
      <c r="P261" s="229">
        <f>O261*H261</f>
        <v>0</v>
      </c>
      <c r="Q261" s="229">
        <v>0.001</v>
      </c>
      <c r="R261" s="229">
        <f>Q261*H261</f>
        <v>1.1520360000000001</v>
      </c>
      <c r="S261" s="229">
        <v>0</v>
      </c>
      <c r="T261" s="230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31" t="s">
        <v>360</v>
      </c>
      <c r="AT261" s="231" t="s">
        <v>295</v>
      </c>
      <c r="AU261" s="231" t="s">
        <v>86</v>
      </c>
      <c r="AY261" s="17" t="s">
        <v>136</v>
      </c>
      <c r="BE261" s="232">
        <f>IF(N261="základní",J261,0)</f>
        <v>0</v>
      </c>
      <c r="BF261" s="232">
        <f>IF(N261="snížená",J261,0)</f>
        <v>0</v>
      </c>
      <c r="BG261" s="232">
        <f>IF(N261="zákl. přenesená",J261,0)</f>
        <v>0</v>
      </c>
      <c r="BH261" s="232">
        <f>IF(N261="sníž. přenesená",J261,0)</f>
        <v>0</v>
      </c>
      <c r="BI261" s="232">
        <f>IF(N261="nulová",J261,0)</f>
        <v>0</v>
      </c>
      <c r="BJ261" s="17" t="s">
        <v>84</v>
      </c>
      <c r="BK261" s="232">
        <f>ROUND(I261*H261,2)</f>
        <v>0</v>
      </c>
      <c r="BL261" s="17" t="s">
        <v>278</v>
      </c>
      <c r="BM261" s="231" t="s">
        <v>934</v>
      </c>
    </row>
    <row r="262" s="2" customFormat="1">
      <c r="A262" s="38"/>
      <c r="B262" s="39"/>
      <c r="C262" s="40"/>
      <c r="D262" s="233" t="s">
        <v>145</v>
      </c>
      <c r="E262" s="40"/>
      <c r="F262" s="234" t="s">
        <v>935</v>
      </c>
      <c r="G262" s="40"/>
      <c r="H262" s="40"/>
      <c r="I262" s="235"/>
      <c r="J262" s="40"/>
      <c r="K262" s="40"/>
      <c r="L262" s="44"/>
      <c r="M262" s="236"/>
      <c r="N262" s="237"/>
      <c r="O262" s="91"/>
      <c r="P262" s="91"/>
      <c r="Q262" s="91"/>
      <c r="R262" s="91"/>
      <c r="S262" s="91"/>
      <c r="T262" s="92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145</v>
      </c>
      <c r="AU262" s="17" t="s">
        <v>86</v>
      </c>
    </row>
    <row r="263" s="13" customFormat="1">
      <c r="A263" s="13"/>
      <c r="B263" s="242"/>
      <c r="C263" s="243"/>
      <c r="D263" s="233" t="s">
        <v>241</v>
      </c>
      <c r="E263" s="243"/>
      <c r="F263" s="245" t="s">
        <v>936</v>
      </c>
      <c r="G263" s="243"/>
      <c r="H263" s="246">
        <v>1152.0360000000001</v>
      </c>
      <c r="I263" s="247"/>
      <c r="J263" s="243"/>
      <c r="K263" s="243"/>
      <c r="L263" s="248"/>
      <c r="M263" s="249"/>
      <c r="N263" s="250"/>
      <c r="O263" s="250"/>
      <c r="P263" s="250"/>
      <c r="Q263" s="250"/>
      <c r="R263" s="250"/>
      <c r="S263" s="250"/>
      <c r="T263" s="251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52" t="s">
        <v>241</v>
      </c>
      <c r="AU263" s="252" t="s">
        <v>86</v>
      </c>
      <c r="AV263" s="13" t="s">
        <v>86</v>
      </c>
      <c r="AW263" s="13" t="s">
        <v>4</v>
      </c>
      <c r="AX263" s="13" t="s">
        <v>84</v>
      </c>
      <c r="AY263" s="252" t="s">
        <v>136</v>
      </c>
    </row>
    <row r="264" s="2" customFormat="1" ht="33" customHeight="1">
      <c r="A264" s="38"/>
      <c r="B264" s="39"/>
      <c r="C264" s="219" t="s">
        <v>476</v>
      </c>
      <c r="D264" s="219" t="s">
        <v>139</v>
      </c>
      <c r="E264" s="220" t="s">
        <v>937</v>
      </c>
      <c r="F264" s="221" t="s">
        <v>938</v>
      </c>
      <c r="G264" s="222" t="s">
        <v>214</v>
      </c>
      <c r="H264" s="223">
        <v>128.00399999999999</v>
      </c>
      <c r="I264" s="224"/>
      <c r="J264" s="225">
        <f>ROUND(I264*H264,2)</f>
        <v>0</v>
      </c>
      <c r="K264" s="226"/>
      <c r="L264" s="44"/>
      <c r="M264" s="227" t="s">
        <v>1</v>
      </c>
      <c r="N264" s="228" t="s">
        <v>41</v>
      </c>
      <c r="O264" s="91"/>
      <c r="P264" s="229">
        <f>O264*H264</f>
        <v>0</v>
      </c>
      <c r="Q264" s="229">
        <v>0</v>
      </c>
      <c r="R264" s="229">
        <f>Q264*H264</f>
        <v>0</v>
      </c>
      <c r="S264" s="229">
        <v>0</v>
      </c>
      <c r="T264" s="230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31" t="s">
        <v>278</v>
      </c>
      <c r="AT264" s="231" t="s">
        <v>139</v>
      </c>
      <c r="AU264" s="231" t="s">
        <v>86</v>
      </c>
      <c r="AY264" s="17" t="s">
        <v>136</v>
      </c>
      <c r="BE264" s="232">
        <f>IF(N264="základní",J264,0)</f>
        <v>0</v>
      </c>
      <c r="BF264" s="232">
        <f>IF(N264="snížená",J264,0)</f>
        <v>0</v>
      </c>
      <c r="BG264" s="232">
        <f>IF(N264="zákl. přenesená",J264,0)</f>
        <v>0</v>
      </c>
      <c r="BH264" s="232">
        <f>IF(N264="sníž. přenesená",J264,0)</f>
        <v>0</v>
      </c>
      <c r="BI264" s="232">
        <f>IF(N264="nulová",J264,0)</f>
        <v>0</v>
      </c>
      <c r="BJ264" s="17" t="s">
        <v>84</v>
      </c>
      <c r="BK264" s="232">
        <f>ROUND(I264*H264,2)</f>
        <v>0</v>
      </c>
      <c r="BL264" s="17" t="s">
        <v>278</v>
      </c>
      <c r="BM264" s="231" t="s">
        <v>939</v>
      </c>
    </row>
    <row r="265" s="2" customFormat="1">
      <c r="A265" s="38"/>
      <c r="B265" s="39"/>
      <c r="C265" s="40"/>
      <c r="D265" s="233" t="s">
        <v>145</v>
      </c>
      <c r="E265" s="40"/>
      <c r="F265" s="234" t="s">
        <v>940</v>
      </c>
      <c r="G265" s="40"/>
      <c r="H265" s="40"/>
      <c r="I265" s="235"/>
      <c r="J265" s="40"/>
      <c r="K265" s="40"/>
      <c r="L265" s="44"/>
      <c r="M265" s="236"/>
      <c r="N265" s="237"/>
      <c r="O265" s="91"/>
      <c r="P265" s="91"/>
      <c r="Q265" s="91"/>
      <c r="R265" s="91"/>
      <c r="S265" s="91"/>
      <c r="T265" s="92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145</v>
      </c>
      <c r="AU265" s="17" t="s">
        <v>86</v>
      </c>
    </row>
    <row r="266" s="2" customFormat="1" ht="49.05" customHeight="1">
      <c r="A266" s="38"/>
      <c r="B266" s="39"/>
      <c r="C266" s="253" t="s">
        <v>481</v>
      </c>
      <c r="D266" s="253" t="s">
        <v>295</v>
      </c>
      <c r="E266" s="254" t="s">
        <v>941</v>
      </c>
      <c r="F266" s="255" t="s">
        <v>942</v>
      </c>
      <c r="G266" s="256" t="s">
        <v>214</v>
      </c>
      <c r="H266" s="257">
        <v>156.29300000000001</v>
      </c>
      <c r="I266" s="258"/>
      <c r="J266" s="259">
        <f>ROUND(I266*H266,2)</f>
        <v>0</v>
      </c>
      <c r="K266" s="260"/>
      <c r="L266" s="261"/>
      <c r="M266" s="262" t="s">
        <v>1</v>
      </c>
      <c r="N266" s="263" t="s">
        <v>41</v>
      </c>
      <c r="O266" s="91"/>
      <c r="P266" s="229">
        <f>O266*H266</f>
        <v>0</v>
      </c>
      <c r="Q266" s="229">
        <v>0.0040000000000000001</v>
      </c>
      <c r="R266" s="229">
        <f>Q266*H266</f>
        <v>0.62517200000000006</v>
      </c>
      <c r="S266" s="229">
        <v>0</v>
      </c>
      <c r="T266" s="230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31" t="s">
        <v>360</v>
      </c>
      <c r="AT266" s="231" t="s">
        <v>295</v>
      </c>
      <c r="AU266" s="231" t="s">
        <v>86</v>
      </c>
      <c r="AY266" s="17" t="s">
        <v>136</v>
      </c>
      <c r="BE266" s="232">
        <f>IF(N266="základní",J266,0)</f>
        <v>0</v>
      </c>
      <c r="BF266" s="232">
        <f>IF(N266="snížená",J266,0)</f>
        <v>0</v>
      </c>
      <c r="BG266" s="232">
        <f>IF(N266="zákl. přenesená",J266,0)</f>
        <v>0</v>
      </c>
      <c r="BH266" s="232">
        <f>IF(N266="sníž. přenesená",J266,0)</f>
        <v>0</v>
      </c>
      <c r="BI266" s="232">
        <f>IF(N266="nulová",J266,0)</f>
        <v>0</v>
      </c>
      <c r="BJ266" s="17" t="s">
        <v>84</v>
      </c>
      <c r="BK266" s="232">
        <f>ROUND(I266*H266,2)</f>
        <v>0</v>
      </c>
      <c r="BL266" s="17" t="s">
        <v>278</v>
      </c>
      <c r="BM266" s="231" t="s">
        <v>943</v>
      </c>
    </row>
    <row r="267" s="13" customFormat="1">
      <c r="A267" s="13"/>
      <c r="B267" s="242"/>
      <c r="C267" s="243"/>
      <c r="D267" s="233" t="s">
        <v>241</v>
      </c>
      <c r="E267" s="243"/>
      <c r="F267" s="245" t="s">
        <v>944</v>
      </c>
      <c r="G267" s="243"/>
      <c r="H267" s="246">
        <v>156.29300000000001</v>
      </c>
      <c r="I267" s="247"/>
      <c r="J267" s="243"/>
      <c r="K267" s="243"/>
      <c r="L267" s="248"/>
      <c r="M267" s="249"/>
      <c r="N267" s="250"/>
      <c r="O267" s="250"/>
      <c r="P267" s="250"/>
      <c r="Q267" s="250"/>
      <c r="R267" s="250"/>
      <c r="S267" s="250"/>
      <c r="T267" s="251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52" t="s">
        <v>241</v>
      </c>
      <c r="AU267" s="252" t="s">
        <v>86</v>
      </c>
      <c r="AV267" s="13" t="s">
        <v>86</v>
      </c>
      <c r="AW267" s="13" t="s">
        <v>4</v>
      </c>
      <c r="AX267" s="13" t="s">
        <v>84</v>
      </c>
      <c r="AY267" s="252" t="s">
        <v>136</v>
      </c>
    </row>
    <row r="268" s="2" customFormat="1" ht="24.15" customHeight="1">
      <c r="A268" s="38"/>
      <c r="B268" s="39"/>
      <c r="C268" s="219" t="s">
        <v>486</v>
      </c>
      <c r="D268" s="219" t="s">
        <v>139</v>
      </c>
      <c r="E268" s="220" t="s">
        <v>945</v>
      </c>
      <c r="F268" s="221" t="s">
        <v>946</v>
      </c>
      <c r="G268" s="222" t="s">
        <v>214</v>
      </c>
      <c r="H268" s="223">
        <v>128.00399999999999</v>
      </c>
      <c r="I268" s="224"/>
      <c r="J268" s="225">
        <f>ROUND(I268*H268,2)</f>
        <v>0</v>
      </c>
      <c r="K268" s="226"/>
      <c r="L268" s="44"/>
      <c r="M268" s="227" t="s">
        <v>1</v>
      </c>
      <c r="N268" s="228" t="s">
        <v>41</v>
      </c>
      <c r="O268" s="91"/>
      <c r="P268" s="229">
        <f>O268*H268</f>
        <v>0</v>
      </c>
      <c r="Q268" s="229">
        <v>0</v>
      </c>
      <c r="R268" s="229">
        <f>Q268*H268</f>
        <v>0</v>
      </c>
      <c r="S268" s="229">
        <v>0</v>
      </c>
      <c r="T268" s="230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31" t="s">
        <v>278</v>
      </c>
      <c r="AT268" s="231" t="s">
        <v>139</v>
      </c>
      <c r="AU268" s="231" t="s">
        <v>86</v>
      </c>
      <c r="AY268" s="17" t="s">
        <v>136</v>
      </c>
      <c r="BE268" s="232">
        <f>IF(N268="základní",J268,0)</f>
        <v>0</v>
      </c>
      <c r="BF268" s="232">
        <f>IF(N268="snížená",J268,0)</f>
        <v>0</v>
      </c>
      <c r="BG268" s="232">
        <f>IF(N268="zákl. přenesená",J268,0)</f>
        <v>0</v>
      </c>
      <c r="BH268" s="232">
        <f>IF(N268="sníž. přenesená",J268,0)</f>
        <v>0</v>
      </c>
      <c r="BI268" s="232">
        <f>IF(N268="nulová",J268,0)</f>
        <v>0</v>
      </c>
      <c r="BJ268" s="17" t="s">
        <v>84</v>
      </c>
      <c r="BK268" s="232">
        <f>ROUND(I268*H268,2)</f>
        <v>0</v>
      </c>
      <c r="BL268" s="17" t="s">
        <v>278</v>
      </c>
      <c r="BM268" s="231" t="s">
        <v>947</v>
      </c>
    </row>
    <row r="269" s="2" customFormat="1">
      <c r="A269" s="38"/>
      <c r="B269" s="39"/>
      <c r="C269" s="40"/>
      <c r="D269" s="233" t="s">
        <v>145</v>
      </c>
      <c r="E269" s="40"/>
      <c r="F269" s="234" t="s">
        <v>948</v>
      </c>
      <c r="G269" s="40"/>
      <c r="H269" s="40"/>
      <c r="I269" s="235"/>
      <c r="J269" s="40"/>
      <c r="K269" s="40"/>
      <c r="L269" s="44"/>
      <c r="M269" s="236"/>
      <c r="N269" s="237"/>
      <c r="O269" s="91"/>
      <c r="P269" s="91"/>
      <c r="Q269" s="91"/>
      <c r="R269" s="91"/>
      <c r="S269" s="91"/>
      <c r="T269" s="92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145</v>
      </c>
      <c r="AU269" s="17" t="s">
        <v>86</v>
      </c>
    </row>
    <row r="270" s="2" customFormat="1" ht="24.15" customHeight="1">
      <c r="A270" s="38"/>
      <c r="B270" s="39"/>
      <c r="C270" s="253" t="s">
        <v>491</v>
      </c>
      <c r="D270" s="253" t="s">
        <v>295</v>
      </c>
      <c r="E270" s="254" t="s">
        <v>949</v>
      </c>
      <c r="F270" s="255" t="s">
        <v>950</v>
      </c>
      <c r="G270" s="256" t="s">
        <v>214</v>
      </c>
      <c r="H270" s="257">
        <v>134.404</v>
      </c>
      <c r="I270" s="258"/>
      <c r="J270" s="259">
        <f>ROUND(I270*H270,2)</f>
        <v>0</v>
      </c>
      <c r="K270" s="260"/>
      <c r="L270" s="261"/>
      <c r="M270" s="262" t="s">
        <v>1</v>
      </c>
      <c r="N270" s="263" t="s">
        <v>41</v>
      </c>
      <c r="O270" s="91"/>
      <c r="P270" s="229">
        <f>O270*H270</f>
        <v>0</v>
      </c>
      <c r="Q270" s="229">
        <v>0.00029999999999999997</v>
      </c>
      <c r="R270" s="229">
        <f>Q270*H270</f>
        <v>0.040321199999999995</v>
      </c>
      <c r="S270" s="229">
        <v>0</v>
      </c>
      <c r="T270" s="230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31" t="s">
        <v>360</v>
      </c>
      <c r="AT270" s="231" t="s">
        <v>295</v>
      </c>
      <c r="AU270" s="231" t="s">
        <v>86</v>
      </c>
      <c r="AY270" s="17" t="s">
        <v>136</v>
      </c>
      <c r="BE270" s="232">
        <f>IF(N270="základní",J270,0)</f>
        <v>0</v>
      </c>
      <c r="BF270" s="232">
        <f>IF(N270="snížená",J270,0)</f>
        <v>0</v>
      </c>
      <c r="BG270" s="232">
        <f>IF(N270="zákl. přenesená",J270,0)</f>
        <v>0</v>
      </c>
      <c r="BH270" s="232">
        <f>IF(N270="sníž. přenesená",J270,0)</f>
        <v>0</v>
      </c>
      <c r="BI270" s="232">
        <f>IF(N270="nulová",J270,0)</f>
        <v>0</v>
      </c>
      <c r="BJ270" s="17" t="s">
        <v>84</v>
      </c>
      <c r="BK270" s="232">
        <f>ROUND(I270*H270,2)</f>
        <v>0</v>
      </c>
      <c r="BL270" s="17" t="s">
        <v>278</v>
      </c>
      <c r="BM270" s="231" t="s">
        <v>951</v>
      </c>
    </row>
    <row r="271" s="13" customFormat="1">
      <c r="A271" s="13"/>
      <c r="B271" s="242"/>
      <c r="C271" s="243"/>
      <c r="D271" s="233" t="s">
        <v>241</v>
      </c>
      <c r="E271" s="243"/>
      <c r="F271" s="245" t="s">
        <v>952</v>
      </c>
      <c r="G271" s="243"/>
      <c r="H271" s="246">
        <v>134.404</v>
      </c>
      <c r="I271" s="247"/>
      <c r="J271" s="243"/>
      <c r="K271" s="243"/>
      <c r="L271" s="248"/>
      <c r="M271" s="249"/>
      <c r="N271" s="250"/>
      <c r="O271" s="250"/>
      <c r="P271" s="250"/>
      <c r="Q271" s="250"/>
      <c r="R271" s="250"/>
      <c r="S271" s="250"/>
      <c r="T271" s="251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52" t="s">
        <v>241</v>
      </c>
      <c r="AU271" s="252" t="s">
        <v>86</v>
      </c>
      <c r="AV271" s="13" t="s">
        <v>86</v>
      </c>
      <c r="AW271" s="13" t="s">
        <v>4</v>
      </c>
      <c r="AX271" s="13" t="s">
        <v>84</v>
      </c>
      <c r="AY271" s="252" t="s">
        <v>136</v>
      </c>
    </row>
    <row r="272" s="2" customFormat="1" ht="49.05" customHeight="1">
      <c r="A272" s="38"/>
      <c r="B272" s="39"/>
      <c r="C272" s="219" t="s">
        <v>496</v>
      </c>
      <c r="D272" s="219" t="s">
        <v>139</v>
      </c>
      <c r="E272" s="220" t="s">
        <v>953</v>
      </c>
      <c r="F272" s="221" t="s">
        <v>954</v>
      </c>
      <c r="G272" s="222" t="s">
        <v>281</v>
      </c>
      <c r="H272" s="223">
        <v>1.8180000000000001</v>
      </c>
      <c r="I272" s="224"/>
      <c r="J272" s="225">
        <f>ROUND(I272*H272,2)</f>
        <v>0</v>
      </c>
      <c r="K272" s="226"/>
      <c r="L272" s="44"/>
      <c r="M272" s="286" t="s">
        <v>1</v>
      </c>
      <c r="N272" s="287" t="s">
        <v>41</v>
      </c>
      <c r="O272" s="240"/>
      <c r="P272" s="288">
        <f>O272*H272</f>
        <v>0</v>
      </c>
      <c r="Q272" s="288">
        <v>0</v>
      </c>
      <c r="R272" s="288">
        <f>Q272*H272</f>
        <v>0</v>
      </c>
      <c r="S272" s="288">
        <v>0</v>
      </c>
      <c r="T272" s="289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31" t="s">
        <v>278</v>
      </c>
      <c r="AT272" s="231" t="s">
        <v>139</v>
      </c>
      <c r="AU272" s="231" t="s">
        <v>86</v>
      </c>
      <c r="AY272" s="17" t="s">
        <v>136</v>
      </c>
      <c r="BE272" s="232">
        <f>IF(N272="základní",J272,0)</f>
        <v>0</v>
      </c>
      <c r="BF272" s="232">
        <f>IF(N272="snížená",J272,0)</f>
        <v>0</v>
      </c>
      <c r="BG272" s="232">
        <f>IF(N272="zákl. přenesená",J272,0)</f>
        <v>0</v>
      </c>
      <c r="BH272" s="232">
        <f>IF(N272="sníž. přenesená",J272,0)</f>
        <v>0</v>
      </c>
      <c r="BI272" s="232">
        <f>IF(N272="nulová",J272,0)</f>
        <v>0</v>
      </c>
      <c r="BJ272" s="17" t="s">
        <v>84</v>
      </c>
      <c r="BK272" s="232">
        <f>ROUND(I272*H272,2)</f>
        <v>0</v>
      </c>
      <c r="BL272" s="17" t="s">
        <v>278</v>
      </c>
      <c r="BM272" s="231" t="s">
        <v>955</v>
      </c>
    </row>
    <row r="273" s="2" customFormat="1" ht="6.96" customHeight="1">
      <c r="A273" s="38"/>
      <c r="B273" s="66"/>
      <c r="C273" s="67"/>
      <c r="D273" s="67"/>
      <c r="E273" s="67"/>
      <c r="F273" s="67"/>
      <c r="G273" s="67"/>
      <c r="H273" s="67"/>
      <c r="I273" s="67"/>
      <c r="J273" s="67"/>
      <c r="K273" s="67"/>
      <c r="L273" s="44"/>
      <c r="M273" s="38"/>
      <c r="O273" s="38"/>
      <c r="P273" s="38"/>
      <c r="Q273" s="38"/>
      <c r="R273" s="38"/>
      <c r="S273" s="38"/>
      <c r="T273" s="38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</row>
  </sheetData>
  <sheetProtection sheet="1" autoFilter="0" formatColumns="0" formatRows="0" objects="1" scenarios="1" spinCount="100000" saltValue="NuG7DKw0WIlDDbSUvgsc5BemrMTyD33mFE7IGpI16BQ1n7UR/jgLztO+N3mZ2dUroJiDWxPan1P7NfjlQwKe1w==" hashValue="8mljqGJZ+QxyQHK+cIM03tT6szxgGuP7/nu+vKOL3yqMkKCEw01av89rQJAaDxQWOFLTZ8t89CbLRlzlTBalKg==" algorithmName="SHA-512" password="DF47"/>
  <autoFilter ref="C127:K272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101</v>
      </c>
    </row>
    <row r="3" hidden="1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hidden="1" s="1" customFormat="1" ht="24.96" customHeight="1">
      <c r="B4" s="20"/>
      <c r="D4" s="138" t="s">
        <v>108</v>
      </c>
      <c r="L4" s="20"/>
      <c r="M4" s="139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0" t="s">
        <v>16</v>
      </c>
      <c r="L6" s="20"/>
    </row>
    <row r="7" hidden="1" s="1" customFormat="1" ht="16.5" customHeight="1">
      <c r="B7" s="20"/>
      <c r="E7" s="141" t="str">
        <f>'Rekapitulace stavby'!K6</f>
        <v>Záchlumí - cesta od Valachu do České Rybné</v>
      </c>
      <c r="F7" s="140"/>
      <c r="G7" s="140"/>
      <c r="H7" s="140"/>
      <c r="L7" s="20"/>
    </row>
    <row r="8" hidden="1" s="2" customFormat="1" ht="12" customHeight="1">
      <c r="A8" s="38"/>
      <c r="B8" s="44"/>
      <c r="C8" s="38"/>
      <c r="D8" s="140" t="s">
        <v>109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30" customHeight="1">
      <c r="A9" s="38"/>
      <c r="B9" s="44"/>
      <c r="C9" s="38"/>
      <c r="D9" s="38"/>
      <c r="E9" s="142" t="s">
        <v>956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23. 3. 2023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3" t="s">
        <v>111</v>
      </c>
      <c r="F21" s="38"/>
      <c r="G21" s="38"/>
      <c r="H21" s="38"/>
      <c r="I21" s="140" t="s">
        <v>26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ROUND((SUM(BE121:BE162)),  2)</f>
        <v>0</v>
      </c>
      <c r="G33" s="38"/>
      <c r="H33" s="38"/>
      <c r="I33" s="155">
        <v>0.20999999999999999</v>
      </c>
      <c r="J33" s="154">
        <f>ROUND(((SUM(BE121:BE162))*I33),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0" t="s">
        <v>42</v>
      </c>
      <c r="F34" s="154">
        <f>ROUND((SUM(BF121:BF162)),  2)</f>
        <v>0</v>
      </c>
      <c r="G34" s="38"/>
      <c r="H34" s="38"/>
      <c r="I34" s="155">
        <v>0.14999999999999999</v>
      </c>
      <c r="J34" s="154">
        <f>ROUND(((SUM(BF121:BF162))*I34),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ROUND((SUM(BG121:BG162)),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ROUND((SUM(BH121:BH162)),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ROUND((SUM(BI121:BI162)),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112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74" t="str">
        <f>E7</f>
        <v>Záchlumí - cesta od Valachu do České Rybné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109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30" customHeight="1">
      <c r="A87" s="38"/>
      <c r="B87" s="39"/>
      <c r="C87" s="40"/>
      <c r="D87" s="40"/>
      <c r="E87" s="76" t="str">
        <f>E9</f>
        <v>SO 102.2 - Rámový propust v km 0,120 - Stavební úpravy mimo obvod pozemkových úprav (investor obec Záchlumí)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23. 3. 2023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>IDProjekt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5" t="s">
        <v>113</v>
      </c>
      <c r="D94" s="176"/>
      <c r="E94" s="176"/>
      <c r="F94" s="176"/>
      <c r="G94" s="176"/>
      <c r="H94" s="176"/>
      <c r="I94" s="176"/>
      <c r="J94" s="177" t="s">
        <v>114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8" t="s">
        <v>115</v>
      </c>
      <c r="D96" s="40"/>
      <c r="E96" s="40"/>
      <c r="F96" s="40"/>
      <c r="G96" s="40"/>
      <c r="H96" s="40"/>
      <c r="I96" s="40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116</v>
      </c>
    </row>
    <row r="97" hidden="1" s="9" customFormat="1" ht="24.96" customHeight="1">
      <c r="A97" s="9"/>
      <c r="B97" s="179"/>
      <c r="C97" s="180"/>
      <c r="D97" s="181" t="s">
        <v>200</v>
      </c>
      <c r="E97" s="182"/>
      <c r="F97" s="182"/>
      <c r="G97" s="182"/>
      <c r="H97" s="182"/>
      <c r="I97" s="182"/>
      <c r="J97" s="183">
        <f>J122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201</v>
      </c>
      <c r="E98" s="188"/>
      <c r="F98" s="188"/>
      <c r="G98" s="188"/>
      <c r="H98" s="188"/>
      <c r="I98" s="188"/>
      <c r="J98" s="189">
        <f>J123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5"/>
      <c r="C99" s="186"/>
      <c r="D99" s="187" t="s">
        <v>203</v>
      </c>
      <c r="E99" s="188"/>
      <c r="F99" s="188"/>
      <c r="G99" s="188"/>
      <c r="H99" s="188"/>
      <c r="I99" s="188"/>
      <c r="J99" s="189">
        <f>J148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5"/>
      <c r="C100" s="186"/>
      <c r="D100" s="187" t="s">
        <v>204</v>
      </c>
      <c r="E100" s="188"/>
      <c r="F100" s="188"/>
      <c r="G100" s="188"/>
      <c r="H100" s="188"/>
      <c r="I100" s="188"/>
      <c r="J100" s="189">
        <f>J156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5"/>
      <c r="C101" s="186"/>
      <c r="D101" s="187" t="s">
        <v>208</v>
      </c>
      <c r="E101" s="188"/>
      <c r="F101" s="188"/>
      <c r="G101" s="188"/>
      <c r="H101" s="188"/>
      <c r="I101" s="188"/>
      <c r="J101" s="189">
        <f>J161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hidden="1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hidden="1"/>
    <row r="105" hidden="1"/>
    <row r="106" hidden="1"/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120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74" t="str">
        <f>E7</f>
        <v>Záchlumí - cesta od Valachu do České Rybné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109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30" customHeight="1">
      <c r="A113" s="38"/>
      <c r="B113" s="39"/>
      <c r="C113" s="40"/>
      <c r="D113" s="40"/>
      <c r="E113" s="76" t="str">
        <f>E9</f>
        <v>SO 102.2 - Rámový propust v km 0,120 - Stavební úpravy mimo obvod pozemkových úprav (investor obec Záchlumí)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 xml:space="preserve"> </v>
      </c>
      <c r="G115" s="40"/>
      <c r="H115" s="40"/>
      <c r="I115" s="32" t="s">
        <v>22</v>
      </c>
      <c r="J115" s="79" t="str">
        <f>IF(J12="","",J12)</f>
        <v>23. 3. 2023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40"/>
      <c r="E117" s="40"/>
      <c r="F117" s="27" t="str">
        <f>E15</f>
        <v xml:space="preserve"> </v>
      </c>
      <c r="G117" s="40"/>
      <c r="H117" s="40"/>
      <c r="I117" s="32" t="s">
        <v>29</v>
      </c>
      <c r="J117" s="36" t="str">
        <f>E21</f>
        <v>IDProjekt s.r.o.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27</v>
      </c>
      <c r="D118" s="40"/>
      <c r="E118" s="40"/>
      <c r="F118" s="27" t="str">
        <f>IF(E18="","",E18)</f>
        <v>Vyplň údaj</v>
      </c>
      <c r="G118" s="40"/>
      <c r="H118" s="40"/>
      <c r="I118" s="32" t="s">
        <v>34</v>
      </c>
      <c r="J118" s="36" t="str">
        <f>E24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1"/>
      <c r="B120" s="192"/>
      <c r="C120" s="193" t="s">
        <v>121</v>
      </c>
      <c r="D120" s="194" t="s">
        <v>61</v>
      </c>
      <c r="E120" s="194" t="s">
        <v>57</v>
      </c>
      <c r="F120" s="194" t="s">
        <v>58</v>
      </c>
      <c r="G120" s="194" t="s">
        <v>122</v>
      </c>
      <c r="H120" s="194" t="s">
        <v>123</v>
      </c>
      <c r="I120" s="194" t="s">
        <v>124</v>
      </c>
      <c r="J120" s="195" t="s">
        <v>114</v>
      </c>
      <c r="K120" s="196" t="s">
        <v>125</v>
      </c>
      <c r="L120" s="197"/>
      <c r="M120" s="100" t="s">
        <v>1</v>
      </c>
      <c r="N120" s="101" t="s">
        <v>40</v>
      </c>
      <c r="O120" s="101" t="s">
        <v>126</v>
      </c>
      <c r="P120" s="101" t="s">
        <v>127</v>
      </c>
      <c r="Q120" s="101" t="s">
        <v>128</v>
      </c>
      <c r="R120" s="101" t="s">
        <v>129</v>
      </c>
      <c r="S120" s="101" t="s">
        <v>130</v>
      </c>
      <c r="T120" s="102" t="s">
        <v>131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8"/>
      <c r="B121" s="39"/>
      <c r="C121" s="107" t="s">
        <v>132</v>
      </c>
      <c r="D121" s="40"/>
      <c r="E121" s="40"/>
      <c r="F121" s="40"/>
      <c r="G121" s="40"/>
      <c r="H121" s="40"/>
      <c r="I121" s="40"/>
      <c r="J121" s="198">
        <f>BK121</f>
        <v>0</v>
      </c>
      <c r="K121" s="40"/>
      <c r="L121" s="44"/>
      <c r="M121" s="103"/>
      <c r="N121" s="199"/>
      <c r="O121" s="104"/>
      <c r="P121" s="200">
        <f>P122</f>
        <v>0</v>
      </c>
      <c r="Q121" s="104"/>
      <c r="R121" s="200">
        <f>R122</f>
        <v>96.1705896</v>
      </c>
      <c r="S121" s="104"/>
      <c r="T121" s="201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75</v>
      </c>
      <c r="AU121" s="17" t="s">
        <v>116</v>
      </c>
      <c r="BK121" s="202">
        <f>BK122</f>
        <v>0</v>
      </c>
    </row>
    <row r="122" s="12" customFormat="1" ht="25.92" customHeight="1">
      <c r="A122" s="12"/>
      <c r="B122" s="203"/>
      <c r="C122" s="204"/>
      <c r="D122" s="205" t="s">
        <v>75</v>
      </c>
      <c r="E122" s="206" t="s">
        <v>209</v>
      </c>
      <c r="F122" s="206" t="s">
        <v>210</v>
      </c>
      <c r="G122" s="204"/>
      <c r="H122" s="204"/>
      <c r="I122" s="207"/>
      <c r="J122" s="208">
        <f>BK122</f>
        <v>0</v>
      </c>
      <c r="K122" s="204"/>
      <c r="L122" s="209"/>
      <c r="M122" s="210"/>
      <c r="N122" s="211"/>
      <c r="O122" s="211"/>
      <c r="P122" s="212">
        <f>P123+P148+P156+P161</f>
        <v>0</v>
      </c>
      <c r="Q122" s="211"/>
      <c r="R122" s="212">
        <f>R123+R148+R156+R161</f>
        <v>96.1705896</v>
      </c>
      <c r="S122" s="211"/>
      <c r="T122" s="213">
        <f>T123+T148+T156+T161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84</v>
      </c>
      <c r="AT122" s="215" t="s">
        <v>75</v>
      </c>
      <c r="AU122" s="215" t="s">
        <v>76</v>
      </c>
      <c r="AY122" s="214" t="s">
        <v>136</v>
      </c>
      <c r="BK122" s="216">
        <f>BK123+BK148+BK156+BK161</f>
        <v>0</v>
      </c>
    </row>
    <row r="123" s="12" customFormat="1" ht="22.8" customHeight="1">
      <c r="A123" s="12"/>
      <c r="B123" s="203"/>
      <c r="C123" s="204"/>
      <c r="D123" s="205" t="s">
        <v>75</v>
      </c>
      <c r="E123" s="217" t="s">
        <v>84</v>
      </c>
      <c r="F123" s="217" t="s">
        <v>211</v>
      </c>
      <c r="G123" s="204"/>
      <c r="H123" s="204"/>
      <c r="I123" s="207"/>
      <c r="J123" s="218">
        <f>BK123</f>
        <v>0</v>
      </c>
      <c r="K123" s="204"/>
      <c r="L123" s="209"/>
      <c r="M123" s="210"/>
      <c r="N123" s="211"/>
      <c r="O123" s="211"/>
      <c r="P123" s="212">
        <f>SUM(P124:P147)</f>
        <v>0</v>
      </c>
      <c r="Q123" s="211"/>
      <c r="R123" s="212">
        <f>SUM(R124:R147)</f>
        <v>10.80072</v>
      </c>
      <c r="S123" s="211"/>
      <c r="T123" s="213">
        <f>SUM(T124:T147)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84</v>
      </c>
      <c r="AT123" s="215" t="s">
        <v>75</v>
      </c>
      <c r="AU123" s="215" t="s">
        <v>84</v>
      </c>
      <c r="AY123" s="214" t="s">
        <v>136</v>
      </c>
      <c r="BK123" s="216">
        <f>SUM(BK124:BK147)</f>
        <v>0</v>
      </c>
    </row>
    <row r="124" s="2" customFormat="1" ht="24.15" customHeight="1">
      <c r="A124" s="38"/>
      <c r="B124" s="39"/>
      <c r="C124" s="219" t="s">
        <v>84</v>
      </c>
      <c r="D124" s="219" t="s">
        <v>139</v>
      </c>
      <c r="E124" s="220" t="s">
        <v>748</v>
      </c>
      <c r="F124" s="221" t="s">
        <v>957</v>
      </c>
      <c r="G124" s="222" t="s">
        <v>214</v>
      </c>
      <c r="H124" s="223">
        <v>36</v>
      </c>
      <c r="I124" s="224"/>
      <c r="J124" s="225">
        <f>ROUND(I124*H124,2)</f>
        <v>0</v>
      </c>
      <c r="K124" s="226"/>
      <c r="L124" s="44"/>
      <c r="M124" s="227" t="s">
        <v>1</v>
      </c>
      <c r="N124" s="228" t="s">
        <v>41</v>
      </c>
      <c r="O124" s="91"/>
      <c r="P124" s="229">
        <f>O124*H124</f>
        <v>0</v>
      </c>
      <c r="Q124" s="229">
        <v>0</v>
      </c>
      <c r="R124" s="229">
        <f>Q124*H124</f>
        <v>0</v>
      </c>
      <c r="S124" s="229">
        <v>0</v>
      </c>
      <c r="T124" s="230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1" t="s">
        <v>156</v>
      </c>
      <c r="AT124" s="231" t="s">
        <v>139</v>
      </c>
      <c r="AU124" s="231" t="s">
        <v>86</v>
      </c>
      <c r="AY124" s="17" t="s">
        <v>136</v>
      </c>
      <c r="BE124" s="232">
        <f>IF(N124="základní",J124,0)</f>
        <v>0</v>
      </c>
      <c r="BF124" s="232">
        <f>IF(N124="snížená",J124,0)</f>
        <v>0</v>
      </c>
      <c r="BG124" s="232">
        <f>IF(N124="zákl. přenesená",J124,0)</f>
        <v>0</v>
      </c>
      <c r="BH124" s="232">
        <f>IF(N124="sníž. přenesená",J124,0)</f>
        <v>0</v>
      </c>
      <c r="BI124" s="232">
        <f>IF(N124="nulová",J124,0)</f>
        <v>0</v>
      </c>
      <c r="BJ124" s="17" t="s">
        <v>84</v>
      </c>
      <c r="BK124" s="232">
        <f>ROUND(I124*H124,2)</f>
        <v>0</v>
      </c>
      <c r="BL124" s="17" t="s">
        <v>156</v>
      </c>
      <c r="BM124" s="231" t="s">
        <v>958</v>
      </c>
    </row>
    <row r="125" s="2" customFormat="1">
      <c r="A125" s="38"/>
      <c r="B125" s="39"/>
      <c r="C125" s="40"/>
      <c r="D125" s="233" t="s">
        <v>145</v>
      </c>
      <c r="E125" s="40"/>
      <c r="F125" s="234" t="s">
        <v>959</v>
      </c>
      <c r="G125" s="40"/>
      <c r="H125" s="40"/>
      <c r="I125" s="235"/>
      <c r="J125" s="40"/>
      <c r="K125" s="40"/>
      <c r="L125" s="44"/>
      <c r="M125" s="236"/>
      <c r="N125" s="237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145</v>
      </c>
      <c r="AU125" s="17" t="s">
        <v>86</v>
      </c>
    </row>
    <row r="126" s="2" customFormat="1" ht="37.8" customHeight="1">
      <c r="A126" s="38"/>
      <c r="B126" s="39"/>
      <c r="C126" s="219" t="s">
        <v>86</v>
      </c>
      <c r="D126" s="219" t="s">
        <v>139</v>
      </c>
      <c r="E126" s="220" t="s">
        <v>756</v>
      </c>
      <c r="F126" s="221" t="s">
        <v>960</v>
      </c>
      <c r="G126" s="222" t="s">
        <v>234</v>
      </c>
      <c r="H126" s="223">
        <v>5.4000000000000004</v>
      </c>
      <c r="I126" s="224"/>
      <c r="J126" s="225">
        <f>ROUND(I126*H126,2)</f>
        <v>0</v>
      </c>
      <c r="K126" s="226"/>
      <c r="L126" s="44"/>
      <c r="M126" s="227" t="s">
        <v>1</v>
      </c>
      <c r="N126" s="228" t="s">
        <v>41</v>
      </c>
      <c r="O126" s="91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1" t="s">
        <v>156</v>
      </c>
      <c r="AT126" s="231" t="s">
        <v>139</v>
      </c>
      <c r="AU126" s="231" t="s">
        <v>86</v>
      </c>
      <c r="AY126" s="17" t="s">
        <v>136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7" t="s">
        <v>84</v>
      </c>
      <c r="BK126" s="232">
        <f>ROUND(I126*H126,2)</f>
        <v>0</v>
      </c>
      <c r="BL126" s="17" t="s">
        <v>156</v>
      </c>
      <c r="BM126" s="231" t="s">
        <v>961</v>
      </c>
    </row>
    <row r="127" s="2" customFormat="1">
      <c r="A127" s="38"/>
      <c r="B127" s="39"/>
      <c r="C127" s="40"/>
      <c r="D127" s="233" t="s">
        <v>145</v>
      </c>
      <c r="E127" s="40"/>
      <c r="F127" s="234" t="s">
        <v>962</v>
      </c>
      <c r="G127" s="40"/>
      <c r="H127" s="40"/>
      <c r="I127" s="235"/>
      <c r="J127" s="40"/>
      <c r="K127" s="40"/>
      <c r="L127" s="44"/>
      <c r="M127" s="236"/>
      <c r="N127" s="237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145</v>
      </c>
      <c r="AU127" s="17" t="s">
        <v>86</v>
      </c>
    </row>
    <row r="128" s="13" customFormat="1">
      <c r="A128" s="13"/>
      <c r="B128" s="242"/>
      <c r="C128" s="243"/>
      <c r="D128" s="233" t="s">
        <v>241</v>
      </c>
      <c r="E128" s="244" t="s">
        <v>1</v>
      </c>
      <c r="F128" s="245" t="s">
        <v>963</v>
      </c>
      <c r="G128" s="243"/>
      <c r="H128" s="246">
        <v>5.4000000000000004</v>
      </c>
      <c r="I128" s="247"/>
      <c r="J128" s="243"/>
      <c r="K128" s="243"/>
      <c r="L128" s="248"/>
      <c r="M128" s="249"/>
      <c r="N128" s="250"/>
      <c r="O128" s="250"/>
      <c r="P128" s="250"/>
      <c r="Q128" s="250"/>
      <c r="R128" s="250"/>
      <c r="S128" s="250"/>
      <c r="T128" s="25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52" t="s">
        <v>241</v>
      </c>
      <c r="AU128" s="252" t="s">
        <v>86</v>
      </c>
      <c r="AV128" s="13" t="s">
        <v>86</v>
      </c>
      <c r="AW128" s="13" t="s">
        <v>33</v>
      </c>
      <c r="AX128" s="13" t="s">
        <v>84</v>
      </c>
      <c r="AY128" s="252" t="s">
        <v>136</v>
      </c>
    </row>
    <row r="129" s="2" customFormat="1" ht="16.5" customHeight="1">
      <c r="A129" s="38"/>
      <c r="B129" s="39"/>
      <c r="C129" s="253" t="s">
        <v>151</v>
      </c>
      <c r="D129" s="253" t="s">
        <v>295</v>
      </c>
      <c r="E129" s="254" t="s">
        <v>346</v>
      </c>
      <c r="F129" s="255" t="s">
        <v>347</v>
      </c>
      <c r="G129" s="256" t="s">
        <v>281</v>
      </c>
      <c r="H129" s="257">
        <v>10.800000000000001</v>
      </c>
      <c r="I129" s="258"/>
      <c r="J129" s="259">
        <f>ROUND(I129*H129,2)</f>
        <v>0</v>
      </c>
      <c r="K129" s="260"/>
      <c r="L129" s="261"/>
      <c r="M129" s="262" t="s">
        <v>1</v>
      </c>
      <c r="N129" s="263" t="s">
        <v>41</v>
      </c>
      <c r="O129" s="91"/>
      <c r="P129" s="229">
        <f>O129*H129</f>
        <v>0</v>
      </c>
      <c r="Q129" s="229">
        <v>1</v>
      </c>
      <c r="R129" s="229">
        <f>Q129*H129</f>
        <v>10.800000000000001</v>
      </c>
      <c r="S129" s="229">
        <v>0</v>
      </c>
      <c r="T129" s="23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1" t="s">
        <v>175</v>
      </c>
      <c r="AT129" s="231" t="s">
        <v>295</v>
      </c>
      <c r="AU129" s="231" t="s">
        <v>86</v>
      </c>
      <c r="AY129" s="17" t="s">
        <v>136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7" t="s">
        <v>84</v>
      </c>
      <c r="BK129" s="232">
        <f>ROUND(I129*H129,2)</f>
        <v>0</v>
      </c>
      <c r="BL129" s="17" t="s">
        <v>156</v>
      </c>
      <c r="BM129" s="231" t="s">
        <v>964</v>
      </c>
    </row>
    <row r="130" s="13" customFormat="1">
      <c r="A130" s="13"/>
      <c r="B130" s="242"/>
      <c r="C130" s="243"/>
      <c r="D130" s="233" t="s">
        <v>241</v>
      </c>
      <c r="E130" s="244" t="s">
        <v>1</v>
      </c>
      <c r="F130" s="245" t="s">
        <v>965</v>
      </c>
      <c r="G130" s="243"/>
      <c r="H130" s="246">
        <v>10.800000000000001</v>
      </c>
      <c r="I130" s="247"/>
      <c r="J130" s="243"/>
      <c r="K130" s="243"/>
      <c r="L130" s="248"/>
      <c r="M130" s="249"/>
      <c r="N130" s="250"/>
      <c r="O130" s="250"/>
      <c r="P130" s="250"/>
      <c r="Q130" s="250"/>
      <c r="R130" s="250"/>
      <c r="S130" s="250"/>
      <c r="T130" s="25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2" t="s">
        <v>241</v>
      </c>
      <c r="AU130" s="252" t="s">
        <v>86</v>
      </c>
      <c r="AV130" s="13" t="s">
        <v>86</v>
      </c>
      <c r="AW130" s="13" t="s">
        <v>33</v>
      </c>
      <c r="AX130" s="13" t="s">
        <v>84</v>
      </c>
      <c r="AY130" s="252" t="s">
        <v>136</v>
      </c>
    </row>
    <row r="131" s="2" customFormat="1" ht="49.05" customHeight="1">
      <c r="A131" s="38"/>
      <c r="B131" s="39"/>
      <c r="C131" s="219" t="s">
        <v>156</v>
      </c>
      <c r="D131" s="219" t="s">
        <v>139</v>
      </c>
      <c r="E131" s="220" t="s">
        <v>761</v>
      </c>
      <c r="F131" s="221" t="s">
        <v>966</v>
      </c>
      <c r="G131" s="222" t="s">
        <v>234</v>
      </c>
      <c r="H131" s="223">
        <v>57.200000000000003</v>
      </c>
      <c r="I131" s="224"/>
      <c r="J131" s="225">
        <f>ROUND(I131*H131,2)</f>
        <v>0</v>
      </c>
      <c r="K131" s="226"/>
      <c r="L131" s="44"/>
      <c r="M131" s="227" t="s">
        <v>1</v>
      </c>
      <c r="N131" s="228" t="s">
        <v>41</v>
      </c>
      <c r="O131" s="91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156</v>
      </c>
      <c r="AT131" s="231" t="s">
        <v>139</v>
      </c>
      <c r="AU131" s="231" t="s">
        <v>86</v>
      </c>
      <c r="AY131" s="17" t="s">
        <v>136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84</v>
      </c>
      <c r="BK131" s="232">
        <f>ROUND(I131*H131,2)</f>
        <v>0</v>
      </c>
      <c r="BL131" s="17" t="s">
        <v>156</v>
      </c>
      <c r="BM131" s="231" t="s">
        <v>967</v>
      </c>
    </row>
    <row r="132" s="13" customFormat="1">
      <c r="A132" s="13"/>
      <c r="B132" s="242"/>
      <c r="C132" s="243"/>
      <c r="D132" s="233" t="s">
        <v>241</v>
      </c>
      <c r="E132" s="244" t="s">
        <v>1</v>
      </c>
      <c r="F132" s="245" t="s">
        <v>968</v>
      </c>
      <c r="G132" s="243"/>
      <c r="H132" s="246">
        <v>57.200000000000003</v>
      </c>
      <c r="I132" s="247"/>
      <c r="J132" s="243"/>
      <c r="K132" s="243"/>
      <c r="L132" s="248"/>
      <c r="M132" s="249"/>
      <c r="N132" s="250"/>
      <c r="O132" s="250"/>
      <c r="P132" s="250"/>
      <c r="Q132" s="250"/>
      <c r="R132" s="250"/>
      <c r="S132" s="250"/>
      <c r="T132" s="25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2" t="s">
        <v>241</v>
      </c>
      <c r="AU132" s="252" t="s">
        <v>86</v>
      </c>
      <c r="AV132" s="13" t="s">
        <v>86</v>
      </c>
      <c r="AW132" s="13" t="s">
        <v>33</v>
      </c>
      <c r="AX132" s="13" t="s">
        <v>84</v>
      </c>
      <c r="AY132" s="252" t="s">
        <v>136</v>
      </c>
    </row>
    <row r="133" s="2" customFormat="1" ht="44.25" customHeight="1">
      <c r="A133" s="38"/>
      <c r="B133" s="39"/>
      <c r="C133" s="219" t="s">
        <v>135</v>
      </c>
      <c r="D133" s="219" t="s">
        <v>139</v>
      </c>
      <c r="E133" s="220" t="s">
        <v>243</v>
      </c>
      <c r="F133" s="221" t="s">
        <v>244</v>
      </c>
      <c r="G133" s="222" t="s">
        <v>234</v>
      </c>
      <c r="H133" s="223">
        <v>2.1600000000000001</v>
      </c>
      <c r="I133" s="224"/>
      <c r="J133" s="225">
        <f>ROUND(I133*H133,2)</f>
        <v>0</v>
      </c>
      <c r="K133" s="226"/>
      <c r="L133" s="44"/>
      <c r="M133" s="227" t="s">
        <v>1</v>
      </c>
      <c r="N133" s="228" t="s">
        <v>41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156</v>
      </c>
      <c r="AT133" s="231" t="s">
        <v>139</v>
      </c>
      <c r="AU133" s="231" t="s">
        <v>86</v>
      </c>
      <c r="AY133" s="17" t="s">
        <v>136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84</v>
      </c>
      <c r="BK133" s="232">
        <f>ROUND(I133*H133,2)</f>
        <v>0</v>
      </c>
      <c r="BL133" s="17" t="s">
        <v>156</v>
      </c>
      <c r="BM133" s="231" t="s">
        <v>969</v>
      </c>
    </row>
    <row r="134" s="2" customFormat="1">
      <c r="A134" s="38"/>
      <c r="B134" s="39"/>
      <c r="C134" s="40"/>
      <c r="D134" s="233" t="s">
        <v>145</v>
      </c>
      <c r="E134" s="40"/>
      <c r="F134" s="234" t="s">
        <v>970</v>
      </c>
      <c r="G134" s="40"/>
      <c r="H134" s="40"/>
      <c r="I134" s="235"/>
      <c r="J134" s="40"/>
      <c r="K134" s="40"/>
      <c r="L134" s="44"/>
      <c r="M134" s="236"/>
      <c r="N134" s="237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145</v>
      </c>
      <c r="AU134" s="17" t="s">
        <v>86</v>
      </c>
    </row>
    <row r="135" s="2" customFormat="1" ht="62.7" customHeight="1">
      <c r="A135" s="38"/>
      <c r="B135" s="39"/>
      <c r="C135" s="219" t="s">
        <v>165</v>
      </c>
      <c r="D135" s="219" t="s">
        <v>139</v>
      </c>
      <c r="E135" s="220" t="s">
        <v>270</v>
      </c>
      <c r="F135" s="221" t="s">
        <v>271</v>
      </c>
      <c r="G135" s="222" t="s">
        <v>234</v>
      </c>
      <c r="H135" s="223">
        <v>70.159999999999997</v>
      </c>
      <c r="I135" s="224"/>
      <c r="J135" s="225">
        <f>ROUND(I135*H135,2)</f>
        <v>0</v>
      </c>
      <c r="K135" s="226"/>
      <c r="L135" s="44"/>
      <c r="M135" s="227" t="s">
        <v>1</v>
      </c>
      <c r="N135" s="228" t="s">
        <v>41</v>
      </c>
      <c r="O135" s="91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1" t="s">
        <v>156</v>
      </c>
      <c r="AT135" s="231" t="s">
        <v>139</v>
      </c>
      <c r="AU135" s="231" t="s">
        <v>86</v>
      </c>
      <c r="AY135" s="17" t="s">
        <v>136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7" t="s">
        <v>84</v>
      </c>
      <c r="BK135" s="232">
        <f>ROUND(I135*H135,2)</f>
        <v>0</v>
      </c>
      <c r="BL135" s="17" t="s">
        <v>156</v>
      </c>
      <c r="BM135" s="231" t="s">
        <v>971</v>
      </c>
    </row>
    <row r="136" s="13" customFormat="1">
      <c r="A136" s="13"/>
      <c r="B136" s="242"/>
      <c r="C136" s="243"/>
      <c r="D136" s="233" t="s">
        <v>241</v>
      </c>
      <c r="E136" s="244" t="s">
        <v>1</v>
      </c>
      <c r="F136" s="245" t="s">
        <v>972</v>
      </c>
      <c r="G136" s="243"/>
      <c r="H136" s="246">
        <v>70.159999999999997</v>
      </c>
      <c r="I136" s="247"/>
      <c r="J136" s="243"/>
      <c r="K136" s="243"/>
      <c r="L136" s="248"/>
      <c r="M136" s="249"/>
      <c r="N136" s="250"/>
      <c r="O136" s="250"/>
      <c r="P136" s="250"/>
      <c r="Q136" s="250"/>
      <c r="R136" s="250"/>
      <c r="S136" s="250"/>
      <c r="T136" s="25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2" t="s">
        <v>241</v>
      </c>
      <c r="AU136" s="252" t="s">
        <v>86</v>
      </c>
      <c r="AV136" s="13" t="s">
        <v>86</v>
      </c>
      <c r="AW136" s="13" t="s">
        <v>33</v>
      </c>
      <c r="AX136" s="13" t="s">
        <v>84</v>
      </c>
      <c r="AY136" s="252" t="s">
        <v>136</v>
      </c>
    </row>
    <row r="137" s="2" customFormat="1" ht="66.75" customHeight="1">
      <c r="A137" s="38"/>
      <c r="B137" s="39"/>
      <c r="C137" s="219" t="s">
        <v>170</v>
      </c>
      <c r="D137" s="219" t="s">
        <v>139</v>
      </c>
      <c r="E137" s="220" t="s">
        <v>274</v>
      </c>
      <c r="F137" s="221" t="s">
        <v>275</v>
      </c>
      <c r="G137" s="222" t="s">
        <v>234</v>
      </c>
      <c r="H137" s="223">
        <v>350.80000000000001</v>
      </c>
      <c r="I137" s="224"/>
      <c r="J137" s="225">
        <f>ROUND(I137*H137,2)</f>
        <v>0</v>
      </c>
      <c r="K137" s="226"/>
      <c r="L137" s="44"/>
      <c r="M137" s="227" t="s">
        <v>1</v>
      </c>
      <c r="N137" s="228" t="s">
        <v>41</v>
      </c>
      <c r="O137" s="91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156</v>
      </c>
      <c r="AT137" s="231" t="s">
        <v>139</v>
      </c>
      <c r="AU137" s="231" t="s">
        <v>86</v>
      </c>
      <c r="AY137" s="17" t="s">
        <v>136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7" t="s">
        <v>84</v>
      </c>
      <c r="BK137" s="232">
        <f>ROUND(I137*H137,2)</f>
        <v>0</v>
      </c>
      <c r="BL137" s="17" t="s">
        <v>156</v>
      </c>
      <c r="BM137" s="231" t="s">
        <v>973</v>
      </c>
    </row>
    <row r="138" s="13" customFormat="1">
      <c r="A138" s="13"/>
      <c r="B138" s="242"/>
      <c r="C138" s="243"/>
      <c r="D138" s="233" t="s">
        <v>241</v>
      </c>
      <c r="E138" s="244" t="s">
        <v>1</v>
      </c>
      <c r="F138" s="245" t="s">
        <v>974</v>
      </c>
      <c r="G138" s="243"/>
      <c r="H138" s="246">
        <v>350.80000000000001</v>
      </c>
      <c r="I138" s="247"/>
      <c r="J138" s="243"/>
      <c r="K138" s="243"/>
      <c r="L138" s="248"/>
      <c r="M138" s="249"/>
      <c r="N138" s="250"/>
      <c r="O138" s="250"/>
      <c r="P138" s="250"/>
      <c r="Q138" s="250"/>
      <c r="R138" s="250"/>
      <c r="S138" s="250"/>
      <c r="T138" s="25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2" t="s">
        <v>241</v>
      </c>
      <c r="AU138" s="252" t="s">
        <v>86</v>
      </c>
      <c r="AV138" s="13" t="s">
        <v>86</v>
      </c>
      <c r="AW138" s="13" t="s">
        <v>33</v>
      </c>
      <c r="AX138" s="13" t="s">
        <v>84</v>
      </c>
      <c r="AY138" s="252" t="s">
        <v>136</v>
      </c>
    </row>
    <row r="139" s="2" customFormat="1" ht="44.25" customHeight="1">
      <c r="A139" s="38"/>
      <c r="B139" s="39"/>
      <c r="C139" s="219" t="s">
        <v>175</v>
      </c>
      <c r="D139" s="219" t="s">
        <v>139</v>
      </c>
      <c r="E139" s="220" t="s">
        <v>279</v>
      </c>
      <c r="F139" s="221" t="s">
        <v>280</v>
      </c>
      <c r="G139" s="222" t="s">
        <v>281</v>
      </c>
      <c r="H139" s="223">
        <v>129.52000000000001</v>
      </c>
      <c r="I139" s="224"/>
      <c r="J139" s="225">
        <f>ROUND(I139*H139,2)</f>
        <v>0</v>
      </c>
      <c r="K139" s="226"/>
      <c r="L139" s="44"/>
      <c r="M139" s="227" t="s">
        <v>1</v>
      </c>
      <c r="N139" s="228" t="s">
        <v>41</v>
      </c>
      <c r="O139" s="91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1" t="s">
        <v>156</v>
      </c>
      <c r="AT139" s="231" t="s">
        <v>139</v>
      </c>
      <c r="AU139" s="231" t="s">
        <v>86</v>
      </c>
      <c r="AY139" s="17" t="s">
        <v>136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7" t="s">
        <v>84</v>
      </c>
      <c r="BK139" s="232">
        <f>ROUND(I139*H139,2)</f>
        <v>0</v>
      </c>
      <c r="BL139" s="17" t="s">
        <v>156</v>
      </c>
      <c r="BM139" s="231" t="s">
        <v>975</v>
      </c>
    </row>
    <row r="140" s="2" customFormat="1">
      <c r="A140" s="38"/>
      <c r="B140" s="39"/>
      <c r="C140" s="40"/>
      <c r="D140" s="233" t="s">
        <v>145</v>
      </c>
      <c r="E140" s="40"/>
      <c r="F140" s="234" t="s">
        <v>976</v>
      </c>
      <c r="G140" s="40"/>
      <c r="H140" s="40"/>
      <c r="I140" s="235"/>
      <c r="J140" s="40"/>
      <c r="K140" s="40"/>
      <c r="L140" s="44"/>
      <c r="M140" s="236"/>
      <c r="N140" s="237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145</v>
      </c>
      <c r="AU140" s="17" t="s">
        <v>86</v>
      </c>
    </row>
    <row r="141" s="13" customFormat="1">
      <c r="A141" s="13"/>
      <c r="B141" s="242"/>
      <c r="C141" s="243"/>
      <c r="D141" s="233" t="s">
        <v>241</v>
      </c>
      <c r="E141" s="244" t="s">
        <v>1</v>
      </c>
      <c r="F141" s="245" t="s">
        <v>977</v>
      </c>
      <c r="G141" s="243"/>
      <c r="H141" s="246">
        <v>129.52000000000001</v>
      </c>
      <c r="I141" s="247"/>
      <c r="J141" s="243"/>
      <c r="K141" s="243"/>
      <c r="L141" s="248"/>
      <c r="M141" s="249"/>
      <c r="N141" s="250"/>
      <c r="O141" s="250"/>
      <c r="P141" s="250"/>
      <c r="Q141" s="250"/>
      <c r="R141" s="250"/>
      <c r="S141" s="250"/>
      <c r="T141" s="25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2" t="s">
        <v>241</v>
      </c>
      <c r="AU141" s="252" t="s">
        <v>86</v>
      </c>
      <c r="AV141" s="13" t="s">
        <v>86</v>
      </c>
      <c r="AW141" s="13" t="s">
        <v>33</v>
      </c>
      <c r="AX141" s="13" t="s">
        <v>84</v>
      </c>
      <c r="AY141" s="252" t="s">
        <v>136</v>
      </c>
    </row>
    <row r="142" s="2" customFormat="1" ht="37.8" customHeight="1">
      <c r="A142" s="38"/>
      <c r="B142" s="39"/>
      <c r="C142" s="219" t="s">
        <v>180</v>
      </c>
      <c r="D142" s="219" t="s">
        <v>139</v>
      </c>
      <c r="E142" s="220" t="s">
        <v>286</v>
      </c>
      <c r="F142" s="221" t="s">
        <v>287</v>
      </c>
      <c r="G142" s="222" t="s">
        <v>234</v>
      </c>
      <c r="H142" s="223">
        <v>64.760000000000005</v>
      </c>
      <c r="I142" s="224"/>
      <c r="J142" s="225">
        <f>ROUND(I142*H142,2)</f>
        <v>0</v>
      </c>
      <c r="K142" s="226"/>
      <c r="L142" s="44"/>
      <c r="M142" s="227" t="s">
        <v>1</v>
      </c>
      <c r="N142" s="228" t="s">
        <v>41</v>
      </c>
      <c r="O142" s="91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156</v>
      </c>
      <c r="AT142" s="231" t="s">
        <v>139</v>
      </c>
      <c r="AU142" s="231" t="s">
        <v>86</v>
      </c>
      <c r="AY142" s="17" t="s">
        <v>136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84</v>
      </c>
      <c r="BK142" s="232">
        <f>ROUND(I142*H142,2)</f>
        <v>0</v>
      </c>
      <c r="BL142" s="17" t="s">
        <v>156</v>
      </c>
      <c r="BM142" s="231" t="s">
        <v>978</v>
      </c>
    </row>
    <row r="143" s="2" customFormat="1" ht="37.8" customHeight="1">
      <c r="A143" s="38"/>
      <c r="B143" s="39"/>
      <c r="C143" s="219" t="s">
        <v>187</v>
      </c>
      <c r="D143" s="219" t="s">
        <v>139</v>
      </c>
      <c r="E143" s="220" t="s">
        <v>789</v>
      </c>
      <c r="F143" s="221" t="s">
        <v>979</v>
      </c>
      <c r="G143" s="222" t="s">
        <v>214</v>
      </c>
      <c r="H143" s="223">
        <v>36</v>
      </c>
      <c r="I143" s="224"/>
      <c r="J143" s="225">
        <f>ROUND(I143*H143,2)</f>
        <v>0</v>
      </c>
      <c r="K143" s="226"/>
      <c r="L143" s="44"/>
      <c r="M143" s="227" t="s">
        <v>1</v>
      </c>
      <c r="N143" s="228" t="s">
        <v>41</v>
      </c>
      <c r="O143" s="91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1" t="s">
        <v>156</v>
      </c>
      <c r="AT143" s="231" t="s">
        <v>139</v>
      </c>
      <c r="AU143" s="231" t="s">
        <v>86</v>
      </c>
      <c r="AY143" s="17" t="s">
        <v>136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7" t="s">
        <v>84</v>
      </c>
      <c r="BK143" s="232">
        <f>ROUND(I143*H143,2)</f>
        <v>0</v>
      </c>
      <c r="BL143" s="17" t="s">
        <v>156</v>
      </c>
      <c r="BM143" s="231" t="s">
        <v>980</v>
      </c>
    </row>
    <row r="144" s="2" customFormat="1" ht="37.8" customHeight="1">
      <c r="A144" s="38"/>
      <c r="B144" s="39"/>
      <c r="C144" s="219" t="s">
        <v>192</v>
      </c>
      <c r="D144" s="219" t="s">
        <v>139</v>
      </c>
      <c r="E144" s="220" t="s">
        <v>793</v>
      </c>
      <c r="F144" s="221" t="s">
        <v>794</v>
      </c>
      <c r="G144" s="222" t="s">
        <v>214</v>
      </c>
      <c r="H144" s="223">
        <v>36</v>
      </c>
      <c r="I144" s="224"/>
      <c r="J144" s="225">
        <f>ROUND(I144*H144,2)</f>
        <v>0</v>
      </c>
      <c r="K144" s="226"/>
      <c r="L144" s="44"/>
      <c r="M144" s="227" t="s">
        <v>1</v>
      </c>
      <c r="N144" s="228" t="s">
        <v>41</v>
      </c>
      <c r="O144" s="91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1" t="s">
        <v>156</v>
      </c>
      <c r="AT144" s="231" t="s">
        <v>139</v>
      </c>
      <c r="AU144" s="231" t="s">
        <v>86</v>
      </c>
      <c r="AY144" s="17" t="s">
        <v>136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7" t="s">
        <v>84</v>
      </c>
      <c r="BK144" s="232">
        <f>ROUND(I144*H144,2)</f>
        <v>0</v>
      </c>
      <c r="BL144" s="17" t="s">
        <v>156</v>
      </c>
      <c r="BM144" s="231" t="s">
        <v>981</v>
      </c>
    </row>
    <row r="145" s="2" customFormat="1" ht="16.5" customHeight="1">
      <c r="A145" s="38"/>
      <c r="B145" s="39"/>
      <c r="C145" s="253" t="s">
        <v>260</v>
      </c>
      <c r="D145" s="253" t="s">
        <v>295</v>
      </c>
      <c r="E145" s="254" t="s">
        <v>355</v>
      </c>
      <c r="F145" s="255" t="s">
        <v>356</v>
      </c>
      <c r="G145" s="256" t="s">
        <v>357</v>
      </c>
      <c r="H145" s="257">
        <v>0.71999999999999997</v>
      </c>
      <c r="I145" s="258"/>
      <c r="J145" s="259">
        <f>ROUND(I145*H145,2)</f>
        <v>0</v>
      </c>
      <c r="K145" s="260"/>
      <c r="L145" s="261"/>
      <c r="M145" s="262" t="s">
        <v>1</v>
      </c>
      <c r="N145" s="263" t="s">
        <v>41</v>
      </c>
      <c r="O145" s="91"/>
      <c r="P145" s="229">
        <f>O145*H145</f>
        <v>0</v>
      </c>
      <c r="Q145" s="229">
        <v>0.001</v>
      </c>
      <c r="R145" s="229">
        <f>Q145*H145</f>
        <v>0.00071999999999999994</v>
      </c>
      <c r="S145" s="229">
        <v>0</v>
      </c>
      <c r="T145" s="23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1" t="s">
        <v>175</v>
      </c>
      <c r="AT145" s="231" t="s">
        <v>295</v>
      </c>
      <c r="AU145" s="231" t="s">
        <v>86</v>
      </c>
      <c r="AY145" s="17" t="s">
        <v>136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7" t="s">
        <v>84</v>
      </c>
      <c r="BK145" s="232">
        <f>ROUND(I145*H145,2)</f>
        <v>0</v>
      </c>
      <c r="BL145" s="17" t="s">
        <v>156</v>
      </c>
      <c r="BM145" s="231" t="s">
        <v>982</v>
      </c>
    </row>
    <row r="146" s="13" customFormat="1">
      <c r="A146" s="13"/>
      <c r="B146" s="242"/>
      <c r="C146" s="243"/>
      <c r="D146" s="233" t="s">
        <v>241</v>
      </c>
      <c r="E146" s="243"/>
      <c r="F146" s="245" t="s">
        <v>983</v>
      </c>
      <c r="G146" s="243"/>
      <c r="H146" s="246">
        <v>0.71999999999999997</v>
      </c>
      <c r="I146" s="247"/>
      <c r="J146" s="243"/>
      <c r="K146" s="243"/>
      <c r="L146" s="248"/>
      <c r="M146" s="249"/>
      <c r="N146" s="250"/>
      <c r="O146" s="250"/>
      <c r="P146" s="250"/>
      <c r="Q146" s="250"/>
      <c r="R146" s="250"/>
      <c r="S146" s="250"/>
      <c r="T146" s="25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2" t="s">
        <v>241</v>
      </c>
      <c r="AU146" s="252" t="s">
        <v>86</v>
      </c>
      <c r="AV146" s="13" t="s">
        <v>86</v>
      </c>
      <c r="AW146" s="13" t="s">
        <v>4</v>
      </c>
      <c r="AX146" s="13" t="s">
        <v>84</v>
      </c>
      <c r="AY146" s="252" t="s">
        <v>136</v>
      </c>
    </row>
    <row r="147" s="2" customFormat="1" ht="24.15" customHeight="1">
      <c r="A147" s="38"/>
      <c r="B147" s="39"/>
      <c r="C147" s="219" t="s">
        <v>264</v>
      </c>
      <c r="D147" s="219" t="s">
        <v>139</v>
      </c>
      <c r="E147" s="220" t="s">
        <v>392</v>
      </c>
      <c r="F147" s="221" t="s">
        <v>393</v>
      </c>
      <c r="G147" s="222" t="s">
        <v>214</v>
      </c>
      <c r="H147" s="223">
        <v>36</v>
      </c>
      <c r="I147" s="224"/>
      <c r="J147" s="225">
        <f>ROUND(I147*H147,2)</f>
        <v>0</v>
      </c>
      <c r="K147" s="226"/>
      <c r="L147" s="44"/>
      <c r="M147" s="227" t="s">
        <v>1</v>
      </c>
      <c r="N147" s="228" t="s">
        <v>41</v>
      </c>
      <c r="O147" s="91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1" t="s">
        <v>156</v>
      </c>
      <c r="AT147" s="231" t="s">
        <v>139</v>
      </c>
      <c r="AU147" s="231" t="s">
        <v>86</v>
      </c>
      <c r="AY147" s="17" t="s">
        <v>136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7" t="s">
        <v>84</v>
      </c>
      <c r="BK147" s="232">
        <f>ROUND(I147*H147,2)</f>
        <v>0</v>
      </c>
      <c r="BL147" s="17" t="s">
        <v>156</v>
      </c>
      <c r="BM147" s="231" t="s">
        <v>984</v>
      </c>
    </row>
    <row r="148" s="12" customFormat="1" ht="22.8" customHeight="1">
      <c r="A148" s="12"/>
      <c r="B148" s="203"/>
      <c r="C148" s="204"/>
      <c r="D148" s="205" t="s">
        <v>75</v>
      </c>
      <c r="E148" s="217" t="s">
        <v>156</v>
      </c>
      <c r="F148" s="217" t="s">
        <v>432</v>
      </c>
      <c r="G148" s="204"/>
      <c r="H148" s="204"/>
      <c r="I148" s="207"/>
      <c r="J148" s="218">
        <f>BK148</f>
        <v>0</v>
      </c>
      <c r="K148" s="204"/>
      <c r="L148" s="209"/>
      <c r="M148" s="210"/>
      <c r="N148" s="211"/>
      <c r="O148" s="211"/>
      <c r="P148" s="212">
        <f>SUM(P149:P155)</f>
        <v>0</v>
      </c>
      <c r="Q148" s="211"/>
      <c r="R148" s="212">
        <f>SUM(R149:R155)</f>
        <v>33.319949600000001</v>
      </c>
      <c r="S148" s="211"/>
      <c r="T148" s="213">
        <f>SUM(T149:T155)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4" t="s">
        <v>84</v>
      </c>
      <c r="AT148" s="215" t="s">
        <v>75</v>
      </c>
      <c r="AU148" s="215" t="s">
        <v>84</v>
      </c>
      <c r="AY148" s="214" t="s">
        <v>136</v>
      </c>
      <c r="BK148" s="216">
        <f>SUM(BK149:BK155)</f>
        <v>0</v>
      </c>
    </row>
    <row r="149" s="2" customFormat="1" ht="37.8" customHeight="1">
      <c r="A149" s="38"/>
      <c r="B149" s="39"/>
      <c r="C149" s="219" t="s">
        <v>269</v>
      </c>
      <c r="D149" s="219" t="s">
        <v>139</v>
      </c>
      <c r="E149" s="220" t="s">
        <v>434</v>
      </c>
      <c r="F149" s="221" t="s">
        <v>435</v>
      </c>
      <c r="G149" s="222" t="s">
        <v>214</v>
      </c>
      <c r="H149" s="223">
        <v>68</v>
      </c>
      <c r="I149" s="224"/>
      <c r="J149" s="225">
        <f>ROUND(I149*H149,2)</f>
        <v>0</v>
      </c>
      <c r="K149" s="226"/>
      <c r="L149" s="44"/>
      <c r="M149" s="227" t="s">
        <v>1</v>
      </c>
      <c r="N149" s="228" t="s">
        <v>41</v>
      </c>
      <c r="O149" s="91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1" t="s">
        <v>156</v>
      </c>
      <c r="AT149" s="231" t="s">
        <v>139</v>
      </c>
      <c r="AU149" s="231" t="s">
        <v>86</v>
      </c>
      <c r="AY149" s="17" t="s">
        <v>136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7" t="s">
        <v>84</v>
      </c>
      <c r="BK149" s="232">
        <f>ROUND(I149*H149,2)</f>
        <v>0</v>
      </c>
      <c r="BL149" s="17" t="s">
        <v>156</v>
      </c>
      <c r="BM149" s="231" t="s">
        <v>985</v>
      </c>
    </row>
    <row r="150" s="2" customFormat="1">
      <c r="A150" s="38"/>
      <c r="B150" s="39"/>
      <c r="C150" s="40"/>
      <c r="D150" s="233" t="s">
        <v>145</v>
      </c>
      <c r="E150" s="40"/>
      <c r="F150" s="234" t="s">
        <v>986</v>
      </c>
      <c r="G150" s="40"/>
      <c r="H150" s="40"/>
      <c r="I150" s="235"/>
      <c r="J150" s="40"/>
      <c r="K150" s="40"/>
      <c r="L150" s="44"/>
      <c r="M150" s="236"/>
      <c r="N150" s="237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145</v>
      </c>
      <c r="AU150" s="17" t="s">
        <v>86</v>
      </c>
    </row>
    <row r="151" s="2" customFormat="1" ht="24.15" customHeight="1">
      <c r="A151" s="38"/>
      <c r="B151" s="39"/>
      <c r="C151" s="219" t="s">
        <v>8</v>
      </c>
      <c r="D151" s="219" t="s">
        <v>139</v>
      </c>
      <c r="E151" s="220" t="s">
        <v>887</v>
      </c>
      <c r="F151" s="221" t="s">
        <v>888</v>
      </c>
      <c r="G151" s="222" t="s">
        <v>214</v>
      </c>
      <c r="H151" s="223">
        <v>68</v>
      </c>
      <c r="I151" s="224"/>
      <c r="J151" s="225">
        <f>ROUND(I151*H151,2)</f>
        <v>0</v>
      </c>
      <c r="K151" s="226"/>
      <c r="L151" s="44"/>
      <c r="M151" s="227" t="s">
        <v>1</v>
      </c>
      <c r="N151" s="228" t="s">
        <v>41</v>
      </c>
      <c r="O151" s="91"/>
      <c r="P151" s="229">
        <f>O151*H151</f>
        <v>0</v>
      </c>
      <c r="Q151" s="229">
        <v>0.40000000000000002</v>
      </c>
      <c r="R151" s="229">
        <f>Q151*H151</f>
        <v>27.200000000000003</v>
      </c>
      <c r="S151" s="229">
        <v>0</v>
      </c>
      <c r="T151" s="23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1" t="s">
        <v>156</v>
      </c>
      <c r="AT151" s="231" t="s">
        <v>139</v>
      </c>
      <c r="AU151" s="231" t="s">
        <v>86</v>
      </c>
      <c r="AY151" s="17" t="s">
        <v>136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7" t="s">
        <v>84</v>
      </c>
      <c r="BK151" s="232">
        <f>ROUND(I151*H151,2)</f>
        <v>0</v>
      </c>
      <c r="BL151" s="17" t="s">
        <v>156</v>
      </c>
      <c r="BM151" s="231" t="s">
        <v>987</v>
      </c>
    </row>
    <row r="152" s="2" customFormat="1">
      <c r="A152" s="38"/>
      <c r="B152" s="39"/>
      <c r="C152" s="40"/>
      <c r="D152" s="233" t="s">
        <v>145</v>
      </c>
      <c r="E152" s="40"/>
      <c r="F152" s="234" t="s">
        <v>988</v>
      </c>
      <c r="G152" s="40"/>
      <c r="H152" s="40"/>
      <c r="I152" s="235"/>
      <c r="J152" s="40"/>
      <c r="K152" s="40"/>
      <c r="L152" s="44"/>
      <c r="M152" s="236"/>
      <c r="N152" s="237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145</v>
      </c>
      <c r="AU152" s="17" t="s">
        <v>86</v>
      </c>
    </row>
    <row r="153" s="2" customFormat="1" ht="49.05" customHeight="1">
      <c r="A153" s="38"/>
      <c r="B153" s="39"/>
      <c r="C153" s="219" t="s">
        <v>278</v>
      </c>
      <c r="D153" s="219" t="s">
        <v>139</v>
      </c>
      <c r="E153" s="220" t="s">
        <v>443</v>
      </c>
      <c r="F153" s="221" t="s">
        <v>444</v>
      </c>
      <c r="G153" s="222" t="s">
        <v>234</v>
      </c>
      <c r="H153" s="223">
        <v>2.1600000000000001</v>
      </c>
      <c r="I153" s="224"/>
      <c r="J153" s="225">
        <f>ROUND(I153*H153,2)</f>
        <v>0</v>
      </c>
      <c r="K153" s="226"/>
      <c r="L153" s="44"/>
      <c r="M153" s="227" t="s">
        <v>1</v>
      </c>
      <c r="N153" s="228" t="s">
        <v>41</v>
      </c>
      <c r="O153" s="91"/>
      <c r="P153" s="229">
        <f>O153*H153</f>
        <v>0</v>
      </c>
      <c r="Q153" s="229">
        <v>2.83331</v>
      </c>
      <c r="R153" s="229">
        <f>Q153*H153</f>
        <v>6.1199496</v>
      </c>
      <c r="S153" s="229">
        <v>0</v>
      </c>
      <c r="T153" s="23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1" t="s">
        <v>156</v>
      </c>
      <c r="AT153" s="231" t="s">
        <v>139</v>
      </c>
      <c r="AU153" s="231" t="s">
        <v>86</v>
      </c>
      <c r="AY153" s="17" t="s">
        <v>136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7" t="s">
        <v>84</v>
      </c>
      <c r="BK153" s="232">
        <f>ROUND(I153*H153,2)</f>
        <v>0</v>
      </c>
      <c r="BL153" s="17" t="s">
        <v>156</v>
      </c>
      <c r="BM153" s="231" t="s">
        <v>989</v>
      </c>
    </row>
    <row r="154" s="2" customFormat="1">
      <c r="A154" s="38"/>
      <c r="B154" s="39"/>
      <c r="C154" s="40"/>
      <c r="D154" s="233" t="s">
        <v>145</v>
      </c>
      <c r="E154" s="40"/>
      <c r="F154" s="234" t="s">
        <v>990</v>
      </c>
      <c r="G154" s="40"/>
      <c r="H154" s="40"/>
      <c r="I154" s="235"/>
      <c r="J154" s="40"/>
      <c r="K154" s="40"/>
      <c r="L154" s="44"/>
      <c r="M154" s="236"/>
      <c r="N154" s="237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145</v>
      </c>
      <c r="AU154" s="17" t="s">
        <v>86</v>
      </c>
    </row>
    <row r="155" s="13" customFormat="1">
      <c r="A155" s="13"/>
      <c r="B155" s="242"/>
      <c r="C155" s="243"/>
      <c r="D155" s="233" t="s">
        <v>241</v>
      </c>
      <c r="E155" s="244" t="s">
        <v>1</v>
      </c>
      <c r="F155" s="245" t="s">
        <v>991</v>
      </c>
      <c r="G155" s="243"/>
      <c r="H155" s="246">
        <v>2.1600000000000001</v>
      </c>
      <c r="I155" s="247"/>
      <c r="J155" s="243"/>
      <c r="K155" s="243"/>
      <c r="L155" s="248"/>
      <c r="M155" s="249"/>
      <c r="N155" s="250"/>
      <c r="O155" s="250"/>
      <c r="P155" s="250"/>
      <c r="Q155" s="250"/>
      <c r="R155" s="250"/>
      <c r="S155" s="250"/>
      <c r="T155" s="25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2" t="s">
        <v>241</v>
      </c>
      <c r="AU155" s="252" t="s">
        <v>86</v>
      </c>
      <c r="AV155" s="13" t="s">
        <v>86</v>
      </c>
      <c r="AW155" s="13" t="s">
        <v>33</v>
      </c>
      <c r="AX155" s="13" t="s">
        <v>84</v>
      </c>
      <c r="AY155" s="252" t="s">
        <v>136</v>
      </c>
    </row>
    <row r="156" s="12" customFormat="1" ht="22.8" customHeight="1">
      <c r="A156" s="12"/>
      <c r="B156" s="203"/>
      <c r="C156" s="204"/>
      <c r="D156" s="205" t="s">
        <v>75</v>
      </c>
      <c r="E156" s="217" t="s">
        <v>135</v>
      </c>
      <c r="F156" s="217" t="s">
        <v>453</v>
      </c>
      <c r="G156" s="204"/>
      <c r="H156" s="204"/>
      <c r="I156" s="207"/>
      <c r="J156" s="218">
        <f>BK156</f>
        <v>0</v>
      </c>
      <c r="K156" s="204"/>
      <c r="L156" s="209"/>
      <c r="M156" s="210"/>
      <c r="N156" s="211"/>
      <c r="O156" s="211"/>
      <c r="P156" s="212">
        <f>SUM(P157:P160)</f>
        <v>0</v>
      </c>
      <c r="Q156" s="211"/>
      <c r="R156" s="212">
        <f>SUM(R157:R160)</f>
        <v>52.04992</v>
      </c>
      <c r="S156" s="211"/>
      <c r="T156" s="213">
        <f>SUM(T157:T160)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4" t="s">
        <v>84</v>
      </c>
      <c r="AT156" s="215" t="s">
        <v>75</v>
      </c>
      <c r="AU156" s="215" t="s">
        <v>84</v>
      </c>
      <c r="AY156" s="214" t="s">
        <v>136</v>
      </c>
      <c r="BK156" s="216">
        <f>SUM(BK157:BK160)</f>
        <v>0</v>
      </c>
    </row>
    <row r="157" s="2" customFormat="1" ht="55.5" customHeight="1">
      <c r="A157" s="38"/>
      <c r="B157" s="39"/>
      <c r="C157" s="219" t="s">
        <v>285</v>
      </c>
      <c r="D157" s="219" t="s">
        <v>139</v>
      </c>
      <c r="E157" s="220" t="s">
        <v>502</v>
      </c>
      <c r="F157" s="221" t="s">
        <v>503</v>
      </c>
      <c r="G157" s="222" t="s">
        <v>214</v>
      </c>
      <c r="H157" s="223">
        <v>68</v>
      </c>
      <c r="I157" s="224"/>
      <c r="J157" s="225">
        <f>ROUND(I157*H157,2)</f>
        <v>0</v>
      </c>
      <c r="K157" s="226"/>
      <c r="L157" s="44"/>
      <c r="M157" s="227" t="s">
        <v>1</v>
      </c>
      <c r="N157" s="228" t="s">
        <v>41</v>
      </c>
      <c r="O157" s="91"/>
      <c r="P157" s="229">
        <f>O157*H157</f>
        <v>0</v>
      </c>
      <c r="Q157" s="229">
        <v>0.61404000000000003</v>
      </c>
      <c r="R157" s="229">
        <f>Q157*H157</f>
        <v>41.754719999999999</v>
      </c>
      <c r="S157" s="229">
        <v>0</v>
      </c>
      <c r="T157" s="23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1" t="s">
        <v>156</v>
      </c>
      <c r="AT157" s="231" t="s">
        <v>139</v>
      </c>
      <c r="AU157" s="231" t="s">
        <v>86</v>
      </c>
      <c r="AY157" s="17" t="s">
        <v>136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7" t="s">
        <v>84</v>
      </c>
      <c r="BK157" s="232">
        <f>ROUND(I157*H157,2)</f>
        <v>0</v>
      </c>
      <c r="BL157" s="17" t="s">
        <v>156</v>
      </c>
      <c r="BM157" s="231" t="s">
        <v>992</v>
      </c>
    </row>
    <row r="158" s="2" customFormat="1">
      <c r="A158" s="38"/>
      <c r="B158" s="39"/>
      <c r="C158" s="40"/>
      <c r="D158" s="233" t="s">
        <v>145</v>
      </c>
      <c r="E158" s="40"/>
      <c r="F158" s="234" t="s">
        <v>993</v>
      </c>
      <c r="G158" s="40"/>
      <c r="H158" s="40"/>
      <c r="I158" s="235"/>
      <c r="J158" s="40"/>
      <c r="K158" s="40"/>
      <c r="L158" s="44"/>
      <c r="M158" s="236"/>
      <c r="N158" s="237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145</v>
      </c>
      <c r="AU158" s="17" t="s">
        <v>86</v>
      </c>
    </row>
    <row r="159" s="2" customFormat="1" ht="37.8" customHeight="1">
      <c r="A159" s="38"/>
      <c r="B159" s="39"/>
      <c r="C159" s="219" t="s">
        <v>289</v>
      </c>
      <c r="D159" s="219" t="s">
        <v>139</v>
      </c>
      <c r="E159" s="220" t="s">
        <v>507</v>
      </c>
      <c r="F159" s="221" t="s">
        <v>508</v>
      </c>
      <c r="G159" s="222" t="s">
        <v>214</v>
      </c>
      <c r="H159" s="223">
        <v>68</v>
      </c>
      <c r="I159" s="224"/>
      <c r="J159" s="225">
        <f>ROUND(I159*H159,2)</f>
        <v>0</v>
      </c>
      <c r="K159" s="226"/>
      <c r="L159" s="44"/>
      <c r="M159" s="227" t="s">
        <v>1</v>
      </c>
      <c r="N159" s="228" t="s">
        <v>41</v>
      </c>
      <c r="O159" s="91"/>
      <c r="P159" s="229">
        <f>O159*H159</f>
        <v>0</v>
      </c>
      <c r="Q159" s="229">
        <v>0.15140000000000001</v>
      </c>
      <c r="R159" s="229">
        <f>Q159*H159</f>
        <v>10.295200000000001</v>
      </c>
      <c r="S159" s="229">
        <v>0</v>
      </c>
      <c r="T159" s="23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1" t="s">
        <v>156</v>
      </c>
      <c r="AT159" s="231" t="s">
        <v>139</v>
      </c>
      <c r="AU159" s="231" t="s">
        <v>86</v>
      </c>
      <c r="AY159" s="17" t="s">
        <v>136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7" t="s">
        <v>84</v>
      </c>
      <c r="BK159" s="232">
        <f>ROUND(I159*H159,2)</f>
        <v>0</v>
      </c>
      <c r="BL159" s="17" t="s">
        <v>156</v>
      </c>
      <c r="BM159" s="231" t="s">
        <v>994</v>
      </c>
    </row>
    <row r="160" s="2" customFormat="1">
      <c r="A160" s="38"/>
      <c r="B160" s="39"/>
      <c r="C160" s="40"/>
      <c r="D160" s="233" t="s">
        <v>145</v>
      </c>
      <c r="E160" s="40"/>
      <c r="F160" s="234" t="s">
        <v>995</v>
      </c>
      <c r="G160" s="40"/>
      <c r="H160" s="40"/>
      <c r="I160" s="235"/>
      <c r="J160" s="40"/>
      <c r="K160" s="40"/>
      <c r="L160" s="44"/>
      <c r="M160" s="236"/>
      <c r="N160" s="237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145</v>
      </c>
      <c r="AU160" s="17" t="s">
        <v>86</v>
      </c>
    </row>
    <row r="161" s="12" customFormat="1" ht="22.8" customHeight="1">
      <c r="A161" s="12"/>
      <c r="B161" s="203"/>
      <c r="C161" s="204"/>
      <c r="D161" s="205" t="s">
        <v>75</v>
      </c>
      <c r="E161" s="217" t="s">
        <v>653</v>
      </c>
      <c r="F161" s="217" t="s">
        <v>654</v>
      </c>
      <c r="G161" s="204"/>
      <c r="H161" s="204"/>
      <c r="I161" s="207"/>
      <c r="J161" s="218">
        <f>BK161</f>
        <v>0</v>
      </c>
      <c r="K161" s="204"/>
      <c r="L161" s="209"/>
      <c r="M161" s="210"/>
      <c r="N161" s="211"/>
      <c r="O161" s="211"/>
      <c r="P161" s="212">
        <f>P162</f>
        <v>0</v>
      </c>
      <c r="Q161" s="211"/>
      <c r="R161" s="212">
        <f>R162</f>
        <v>0</v>
      </c>
      <c r="S161" s="211"/>
      <c r="T161" s="213">
        <f>T162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4" t="s">
        <v>84</v>
      </c>
      <c r="AT161" s="215" t="s">
        <v>75</v>
      </c>
      <c r="AU161" s="215" t="s">
        <v>84</v>
      </c>
      <c r="AY161" s="214" t="s">
        <v>136</v>
      </c>
      <c r="BK161" s="216">
        <f>BK162</f>
        <v>0</v>
      </c>
    </row>
    <row r="162" s="2" customFormat="1" ht="44.25" customHeight="1">
      <c r="A162" s="38"/>
      <c r="B162" s="39"/>
      <c r="C162" s="219" t="s">
        <v>294</v>
      </c>
      <c r="D162" s="219" t="s">
        <v>139</v>
      </c>
      <c r="E162" s="220" t="s">
        <v>656</v>
      </c>
      <c r="F162" s="221" t="s">
        <v>657</v>
      </c>
      <c r="G162" s="222" t="s">
        <v>281</v>
      </c>
      <c r="H162" s="223">
        <v>96.171000000000006</v>
      </c>
      <c r="I162" s="224"/>
      <c r="J162" s="225">
        <f>ROUND(I162*H162,2)</f>
        <v>0</v>
      </c>
      <c r="K162" s="226"/>
      <c r="L162" s="44"/>
      <c r="M162" s="286" t="s">
        <v>1</v>
      </c>
      <c r="N162" s="287" t="s">
        <v>41</v>
      </c>
      <c r="O162" s="240"/>
      <c r="P162" s="288">
        <f>O162*H162</f>
        <v>0</v>
      </c>
      <c r="Q162" s="288">
        <v>0</v>
      </c>
      <c r="R162" s="288">
        <f>Q162*H162</f>
        <v>0</v>
      </c>
      <c r="S162" s="288">
        <v>0</v>
      </c>
      <c r="T162" s="289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1" t="s">
        <v>156</v>
      </c>
      <c r="AT162" s="231" t="s">
        <v>139</v>
      </c>
      <c r="AU162" s="231" t="s">
        <v>86</v>
      </c>
      <c r="AY162" s="17" t="s">
        <v>136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7" t="s">
        <v>84</v>
      </c>
      <c r="BK162" s="232">
        <f>ROUND(I162*H162,2)</f>
        <v>0</v>
      </c>
      <c r="BL162" s="17" t="s">
        <v>156</v>
      </c>
      <c r="BM162" s="231" t="s">
        <v>996</v>
      </c>
    </row>
    <row r="163" s="2" customFormat="1" ht="6.96" customHeight="1">
      <c r="A163" s="38"/>
      <c r="B163" s="66"/>
      <c r="C163" s="67"/>
      <c r="D163" s="67"/>
      <c r="E163" s="67"/>
      <c r="F163" s="67"/>
      <c r="G163" s="67"/>
      <c r="H163" s="67"/>
      <c r="I163" s="67"/>
      <c r="J163" s="67"/>
      <c r="K163" s="67"/>
      <c r="L163" s="44"/>
      <c r="M163" s="38"/>
      <c r="O163" s="38"/>
      <c r="P163" s="38"/>
      <c r="Q163" s="38"/>
      <c r="R163" s="38"/>
      <c r="S163" s="38"/>
      <c r="T163" s="38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</row>
  </sheetData>
  <sheetProtection sheet="1" autoFilter="0" formatColumns="0" formatRows="0" objects="1" scenarios="1" spinCount="100000" saltValue="vqv8XT1Uf5VTXl4+E/RUXQaIeIqLSdyg2crN2qtqAUdUMJJly1D6rIExImxm6jWcYea/+dwME3pVdu4uRcni5g==" hashValue="/2ydioEvmo6dFUxoIkLoYGRr5HLch4SulAPzuetHRy5Sbz3yWA3aIWPlSIBOkjFNcTtiqmqXoQ/ZwYdQI0T3Bg==" algorithmName="SHA-512" password="DF47"/>
  <autoFilter ref="C120:K162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104</v>
      </c>
    </row>
    <row r="3" hidden="1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hidden="1" s="1" customFormat="1" ht="24.96" customHeight="1">
      <c r="B4" s="20"/>
      <c r="D4" s="138" t="s">
        <v>108</v>
      </c>
      <c r="L4" s="20"/>
      <c r="M4" s="139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0" t="s">
        <v>16</v>
      </c>
      <c r="L6" s="20"/>
    </row>
    <row r="7" hidden="1" s="1" customFormat="1" ht="16.5" customHeight="1">
      <c r="B7" s="20"/>
      <c r="E7" s="141" t="str">
        <f>'Rekapitulace stavby'!K6</f>
        <v>Záchlumí - cesta od Valachu do České Rybné</v>
      </c>
      <c r="F7" s="140"/>
      <c r="G7" s="140"/>
      <c r="H7" s="140"/>
      <c r="L7" s="20"/>
    </row>
    <row r="8" hidden="1" s="2" customFormat="1" ht="12" customHeight="1">
      <c r="A8" s="38"/>
      <c r="B8" s="44"/>
      <c r="C8" s="38"/>
      <c r="D8" s="140" t="s">
        <v>109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42" t="s">
        <v>997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23. 3. 2023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3" t="s">
        <v>111</v>
      </c>
      <c r="F21" s="38"/>
      <c r="G21" s="38"/>
      <c r="H21" s="38"/>
      <c r="I21" s="140" t="s">
        <v>26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ROUND((SUM(BE123:BE176)),  2)</f>
        <v>0</v>
      </c>
      <c r="G33" s="38"/>
      <c r="H33" s="38"/>
      <c r="I33" s="155">
        <v>0.20999999999999999</v>
      </c>
      <c r="J33" s="154">
        <f>ROUND(((SUM(BE123:BE176))*I33),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0" t="s">
        <v>42</v>
      </c>
      <c r="F34" s="154">
        <f>ROUND((SUM(BF123:BF176)),  2)</f>
        <v>0</v>
      </c>
      <c r="G34" s="38"/>
      <c r="H34" s="38"/>
      <c r="I34" s="155">
        <v>0.14999999999999999</v>
      </c>
      <c r="J34" s="154">
        <f>ROUND(((SUM(BF123:BF176))*I34),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ROUND((SUM(BG123:BG176)),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ROUND((SUM(BH123:BH176)),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ROUND((SUM(BI123:BI176)),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112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74" t="str">
        <f>E7</f>
        <v>Záchlumí - cesta od Valachu do České Rybné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109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SO 103 - Propust km 0,228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23. 3. 2023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>IDProjekt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5" t="s">
        <v>113</v>
      </c>
      <c r="D94" s="176"/>
      <c r="E94" s="176"/>
      <c r="F94" s="176"/>
      <c r="G94" s="176"/>
      <c r="H94" s="176"/>
      <c r="I94" s="176"/>
      <c r="J94" s="177" t="s">
        <v>114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8" t="s">
        <v>115</v>
      </c>
      <c r="D96" s="40"/>
      <c r="E96" s="40"/>
      <c r="F96" s="40"/>
      <c r="G96" s="40"/>
      <c r="H96" s="40"/>
      <c r="I96" s="40"/>
      <c r="J96" s="110">
        <f>J123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116</v>
      </c>
    </row>
    <row r="97" hidden="1" s="9" customFormat="1" ht="24.96" customHeight="1">
      <c r="A97" s="9"/>
      <c r="B97" s="179"/>
      <c r="C97" s="180"/>
      <c r="D97" s="181" t="s">
        <v>200</v>
      </c>
      <c r="E97" s="182"/>
      <c r="F97" s="182"/>
      <c r="G97" s="182"/>
      <c r="H97" s="182"/>
      <c r="I97" s="182"/>
      <c r="J97" s="183">
        <f>J124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201</v>
      </c>
      <c r="E98" s="188"/>
      <c r="F98" s="188"/>
      <c r="G98" s="188"/>
      <c r="H98" s="188"/>
      <c r="I98" s="188"/>
      <c r="J98" s="189">
        <f>J125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5"/>
      <c r="C99" s="186"/>
      <c r="D99" s="187" t="s">
        <v>203</v>
      </c>
      <c r="E99" s="188"/>
      <c r="F99" s="188"/>
      <c r="G99" s="188"/>
      <c r="H99" s="188"/>
      <c r="I99" s="188"/>
      <c r="J99" s="189">
        <f>J148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5"/>
      <c r="C100" s="186"/>
      <c r="D100" s="187" t="s">
        <v>204</v>
      </c>
      <c r="E100" s="188"/>
      <c r="F100" s="188"/>
      <c r="G100" s="188"/>
      <c r="H100" s="188"/>
      <c r="I100" s="188"/>
      <c r="J100" s="189">
        <f>J162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5"/>
      <c r="C101" s="186"/>
      <c r="D101" s="187" t="s">
        <v>205</v>
      </c>
      <c r="E101" s="188"/>
      <c r="F101" s="188"/>
      <c r="G101" s="188"/>
      <c r="H101" s="188"/>
      <c r="I101" s="188"/>
      <c r="J101" s="189">
        <f>J167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5"/>
      <c r="C102" s="186"/>
      <c r="D102" s="187" t="s">
        <v>206</v>
      </c>
      <c r="E102" s="188"/>
      <c r="F102" s="188"/>
      <c r="G102" s="188"/>
      <c r="H102" s="188"/>
      <c r="I102" s="188"/>
      <c r="J102" s="189">
        <f>J170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5"/>
      <c r="C103" s="186"/>
      <c r="D103" s="187" t="s">
        <v>208</v>
      </c>
      <c r="E103" s="188"/>
      <c r="F103" s="188"/>
      <c r="G103" s="188"/>
      <c r="H103" s="188"/>
      <c r="I103" s="188"/>
      <c r="J103" s="189">
        <f>J175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hidden="1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hidden="1"/>
    <row r="107" hidden="1"/>
    <row r="108" hidden="1"/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120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74" t="str">
        <f>E7</f>
        <v>Záchlumí - cesta od Valachu do České Rybné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109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E9</f>
        <v>SO 103 - Propust km 0,228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F12</f>
        <v xml:space="preserve"> </v>
      </c>
      <c r="G117" s="40"/>
      <c r="H117" s="40"/>
      <c r="I117" s="32" t="s">
        <v>22</v>
      </c>
      <c r="J117" s="79" t="str">
        <f>IF(J12="","",J12)</f>
        <v>23. 3. 2023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E15</f>
        <v xml:space="preserve"> </v>
      </c>
      <c r="G119" s="40"/>
      <c r="H119" s="40"/>
      <c r="I119" s="32" t="s">
        <v>29</v>
      </c>
      <c r="J119" s="36" t="str">
        <f>E21</f>
        <v>IDProjekt s.r.o.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27</v>
      </c>
      <c r="D120" s="40"/>
      <c r="E120" s="40"/>
      <c r="F120" s="27" t="str">
        <f>IF(E18="","",E18)</f>
        <v>Vyplň údaj</v>
      </c>
      <c r="G120" s="40"/>
      <c r="H120" s="40"/>
      <c r="I120" s="32" t="s">
        <v>34</v>
      </c>
      <c r="J120" s="36" t="str">
        <f>E24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1"/>
      <c r="B122" s="192"/>
      <c r="C122" s="193" t="s">
        <v>121</v>
      </c>
      <c r="D122" s="194" t="s">
        <v>61</v>
      </c>
      <c r="E122" s="194" t="s">
        <v>57</v>
      </c>
      <c r="F122" s="194" t="s">
        <v>58</v>
      </c>
      <c r="G122" s="194" t="s">
        <v>122</v>
      </c>
      <c r="H122" s="194" t="s">
        <v>123</v>
      </c>
      <c r="I122" s="194" t="s">
        <v>124</v>
      </c>
      <c r="J122" s="195" t="s">
        <v>114</v>
      </c>
      <c r="K122" s="196" t="s">
        <v>125</v>
      </c>
      <c r="L122" s="197"/>
      <c r="M122" s="100" t="s">
        <v>1</v>
      </c>
      <c r="N122" s="101" t="s">
        <v>40</v>
      </c>
      <c r="O122" s="101" t="s">
        <v>126</v>
      </c>
      <c r="P122" s="101" t="s">
        <v>127</v>
      </c>
      <c r="Q122" s="101" t="s">
        <v>128</v>
      </c>
      <c r="R122" s="101" t="s">
        <v>129</v>
      </c>
      <c r="S122" s="101" t="s">
        <v>130</v>
      </c>
      <c r="T122" s="102" t="s">
        <v>131</v>
      </c>
      <c r="U122" s="191"/>
      <c r="V122" s="191"/>
      <c r="W122" s="191"/>
      <c r="X122" s="191"/>
      <c r="Y122" s="191"/>
      <c r="Z122" s="191"/>
      <c r="AA122" s="191"/>
      <c r="AB122" s="191"/>
      <c r="AC122" s="191"/>
      <c r="AD122" s="191"/>
      <c r="AE122" s="191"/>
    </row>
    <row r="123" s="2" customFormat="1" ht="22.8" customHeight="1">
      <c r="A123" s="38"/>
      <c r="B123" s="39"/>
      <c r="C123" s="107" t="s">
        <v>132</v>
      </c>
      <c r="D123" s="40"/>
      <c r="E123" s="40"/>
      <c r="F123" s="40"/>
      <c r="G123" s="40"/>
      <c r="H123" s="40"/>
      <c r="I123" s="40"/>
      <c r="J123" s="198">
        <f>BK123</f>
        <v>0</v>
      </c>
      <c r="K123" s="40"/>
      <c r="L123" s="44"/>
      <c r="M123" s="103"/>
      <c r="N123" s="199"/>
      <c r="O123" s="104"/>
      <c r="P123" s="200">
        <f>P124</f>
        <v>0</v>
      </c>
      <c r="Q123" s="104"/>
      <c r="R123" s="200">
        <f>R124</f>
        <v>94.69609238999999</v>
      </c>
      <c r="S123" s="104"/>
      <c r="T123" s="201">
        <f>T124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75</v>
      </c>
      <c r="AU123" s="17" t="s">
        <v>116</v>
      </c>
      <c r="BK123" s="202">
        <f>BK124</f>
        <v>0</v>
      </c>
    </row>
    <row r="124" s="12" customFormat="1" ht="25.92" customHeight="1">
      <c r="A124" s="12"/>
      <c r="B124" s="203"/>
      <c r="C124" s="204"/>
      <c r="D124" s="205" t="s">
        <v>75</v>
      </c>
      <c r="E124" s="206" t="s">
        <v>209</v>
      </c>
      <c r="F124" s="206" t="s">
        <v>210</v>
      </c>
      <c r="G124" s="204"/>
      <c r="H124" s="204"/>
      <c r="I124" s="207"/>
      <c r="J124" s="208">
        <f>BK124</f>
        <v>0</v>
      </c>
      <c r="K124" s="204"/>
      <c r="L124" s="209"/>
      <c r="M124" s="210"/>
      <c r="N124" s="211"/>
      <c r="O124" s="211"/>
      <c r="P124" s="212">
        <f>P125+P148+P162+P167+P170+P175</f>
        <v>0</v>
      </c>
      <c r="Q124" s="211"/>
      <c r="R124" s="212">
        <f>R125+R148+R162+R167+R170+R175</f>
        <v>94.69609238999999</v>
      </c>
      <c r="S124" s="211"/>
      <c r="T124" s="213">
        <f>T125+T148+T162+T167+T170+T175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84</v>
      </c>
      <c r="AT124" s="215" t="s">
        <v>75</v>
      </c>
      <c r="AU124" s="215" t="s">
        <v>76</v>
      </c>
      <c r="AY124" s="214" t="s">
        <v>136</v>
      </c>
      <c r="BK124" s="216">
        <f>BK125+BK148+BK162+BK167+BK170+BK175</f>
        <v>0</v>
      </c>
    </row>
    <row r="125" s="12" customFormat="1" ht="22.8" customHeight="1">
      <c r="A125" s="12"/>
      <c r="B125" s="203"/>
      <c r="C125" s="204"/>
      <c r="D125" s="205" t="s">
        <v>75</v>
      </c>
      <c r="E125" s="217" t="s">
        <v>84</v>
      </c>
      <c r="F125" s="217" t="s">
        <v>211</v>
      </c>
      <c r="G125" s="204"/>
      <c r="H125" s="204"/>
      <c r="I125" s="207"/>
      <c r="J125" s="218">
        <f>BK125</f>
        <v>0</v>
      </c>
      <c r="K125" s="204"/>
      <c r="L125" s="209"/>
      <c r="M125" s="210"/>
      <c r="N125" s="211"/>
      <c r="O125" s="211"/>
      <c r="P125" s="212">
        <f>SUM(P126:P147)</f>
        <v>0</v>
      </c>
      <c r="Q125" s="211"/>
      <c r="R125" s="212">
        <f>SUM(R126:R147)</f>
        <v>52.18</v>
      </c>
      <c r="S125" s="211"/>
      <c r="T125" s="213">
        <f>SUM(T126:T147)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84</v>
      </c>
      <c r="AT125" s="215" t="s">
        <v>75</v>
      </c>
      <c r="AU125" s="215" t="s">
        <v>84</v>
      </c>
      <c r="AY125" s="214" t="s">
        <v>136</v>
      </c>
      <c r="BK125" s="216">
        <f>SUM(BK126:BK147)</f>
        <v>0</v>
      </c>
    </row>
    <row r="126" s="2" customFormat="1" ht="33" customHeight="1">
      <c r="A126" s="38"/>
      <c r="B126" s="39"/>
      <c r="C126" s="219" t="s">
        <v>84</v>
      </c>
      <c r="D126" s="219" t="s">
        <v>139</v>
      </c>
      <c r="E126" s="220" t="s">
        <v>998</v>
      </c>
      <c r="F126" s="221" t="s">
        <v>999</v>
      </c>
      <c r="G126" s="222" t="s">
        <v>234</v>
      </c>
      <c r="H126" s="223">
        <v>44.640000000000001</v>
      </c>
      <c r="I126" s="224"/>
      <c r="J126" s="225">
        <f>ROUND(I126*H126,2)</f>
        <v>0</v>
      </c>
      <c r="K126" s="226"/>
      <c r="L126" s="44"/>
      <c r="M126" s="227" t="s">
        <v>1</v>
      </c>
      <c r="N126" s="228" t="s">
        <v>41</v>
      </c>
      <c r="O126" s="91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1" t="s">
        <v>156</v>
      </c>
      <c r="AT126" s="231" t="s">
        <v>139</v>
      </c>
      <c r="AU126" s="231" t="s">
        <v>86</v>
      </c>
      <c r="AY126" s="17" t="s">
        <v>136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7" t="s">
        <v>84</v>
      </c>
      <c r="BK126" s="232">
        <f>ROUND(I126*H126,2)</f>
        <v>0</v>
      </c>
      <c r="BL126" s="17" t="s">
        <v>156</v>
      </c>
      <c r="BM126" s="231" t="s">
        <v>1000</v>
      </c>
    </row>
    <row r="127" s="2" customFormat="1">
      <c r="A127" s="38"/>
      <c r="B127" s="39"/>
      <c r="C127" s="40"/>
      <c r="D127" s="233" t="s">
        <v>145</v>
      </c>
      <c r="E127" s="40"/>
      <c r="F127" s="234" t="s">
        <v>1001</v>
      </c>
      <c r="G127" s="40"/>
      <c r="H127" s="40"/>
      <c r="I127" s="235"/>
      <c r="J127" s="40"/>
      <c r="K127" s="40"/>
      <c r="L127" s="44"/>
      <c r="M127" s="236"/>
      <c r="N127" s="237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145</v>
      </c>
      <c r="AU127" s="17" t="s">
        <v>86</v>
      </c>
    </row>
    <row r="128" s="13" customFormat="1">
      <c r="A128" s="13"/>
      <c r="B128" s="242"/>
      <c r="C128" s="243"/>
      <c r="D128" s="233" t="s">
        <v>241</v>
      </c>
      <c r="E128" s="244" t="s">
        <v>1</v>
      </c>
      <c r="F128" s="245" t="s">
        <v>1002</v>
      </c>
      <c r="G128" s="243"/>
      <c r="H128" s="246">
        <v>44.640000000000001</v>
      </c>
      <c r="I128" s="247"/>
      <c r="J128" s="243"/>
      <c r="K128" s="243"/>
      <c r="L128" s="248"/>
      <c r="M128" s="249"/>
      <c r="N128" s="250"/>
      <c r="O128" s="250"/>
      <c r="P128" s="250"/>
      <c r="Q128" s="250"/>
      <c r="R128" s="250"/>
      <c r="S128" s="250"/>
      <c r="T128" s="25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52" t="s">
        <v>241</v>
      </c>
      <c r="AU128" s="252" t="s">
        <v>86</v>
      </c>
      <c r="AV128" s="13" t="s">
        <v>86</v>
      </c>
      <c r="AW128" s="13" t="s">
        <v>33</v>
      </c>
      <c r="AX128" s="13" t="s">
        <v>84</v>
      </c>
      <c r="AY128" s="252" t="s">
        <v>136</v>
      </c>
    </row>
    <row r="129" s="2" customFormat="1" ht="49.05" customHeight="1">
      <c r="A129" s="38"/>
      <c r="B129" s="39"/>
      <c r="C129" s="219" t="s">
        <v>86</v>
      </c>
      <c r="D129" s="219" t="s">
        <v>139</v>
      </c>
      <c r="E129" s="220" t="s">
        <v>1003</v>
      </c>
      <c r="F129" s="221" t="s">
        <v>1004</v>
      </c>
      <c r="G129" s="222" t="s">
        <v>234</v>
      </c>
      <c r="H129" s="223">
        <v>35.209000000000003</v>
      </c>
      <c r="I129" s="224"/>
      <c r="J129" s="225">
        <f>ROUND(I129*H129,2)</f>
        <v>0</v>
      </c>
      <c r="K129" s="226"/>
      <c r="L129" s="44"/>
      <c r="M129" s="227" t="s">
        <v>1</v>
      </c>
      <c r="N129" s="228" t="s">
        <v>41</v>
      </c>
      <c r="O129" s="91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1" t="s">
        <v>156</v>
      </c>
      <c r="AT129" s="231" t="s">
        <v>139</v>
      </c>
      <c r="AU129" s="231" t="s">
        <v>86</v>
      </c>
      <c r="AY129" s="17" t="s">
        <v>136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7" t="s">
        <v>84</v>
      </c>
      <c r="BK129" s="232">
        <f>ROUND(I129*H129,2)</f>
        <v>0</v>
      </c>
      <c r="BL129" s="17" t="s">
        <v>156</v>
      </c>
      <c r="BM129" s="231" t="s">
        <v>1005</v>
      </c>
    </row>
    <row r="130" s="13" customFormat="1">
      <c r="A130" s="13"/>
      <c r="B130" s="242"/>
      <c r="C130" s="243"/>
      <c r="D130" s="233" t="s">
        <v>241</v>
      </c>
      <c r="E130" s="244" t="s">
        <v>1</v>
      </c>
      <c r="F130" s="245" t="s">
        <v>1006</v>
      </c>
      <c r="G130" s="243"/>
      <c r="H130" s="246">
        <v>35.209000000000003</v>
      </c>
      <c r="I130" s="247"/>
      <c r="J130" s="243"/>
      <c r="K130" s="243"/>
      <c r="L130" s="248"/>
      <c r="M130" s="249"/>
      <c r="N130" s="250"/>
      <c r="O130" s="250"/>
      <c r="P130" s="250"/>
      <c r="Q130" s="250"/>
      <c r="R130" s="250"/>
      <c r="S130" s="250"/>
      <c r="T130" s="25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2" t="s">
        <v>241</v>
      </c>
      <c r="AU130" s="252" t="s">
        <v>86</v>
      </c>
      <c r="AV130" s="13" t="s">
        <v>86</v>
      </c>
      <c r="AW130" s="13" t="s">
        <v>33</v>
      </c>
      <c r="AX130" s="13" t="s">
        <v>84</v>
      </c>
      <c r="AY130" s="252" t="s">
        <v>136</v>
      </c>
    </row>
    <row r="131" s="2" customFormat="1" ht="44.25" customHeight="1">
      <c r="A131" s="38"/>
      <c r="B131" s="39"/>
      <c r="C131" s="219" t="s">
        <v>151</v>
      </c>
      <c r="D131" s="219" t="s">
        <v>139</v>
      </c>
      <c r="E131" s="220" t="s">
        <v>243</v>
      </c>
      <c r="F131" s="221" t="s">
        <v>244</v>
      </c>
      <c r="G131" s="222" t="s">
        <v>234</v>
      </c>
      <c r="H131" s="223">
        <v>2.3090000000000002</v>
      </c>
      <c r="I131" s="224"/>
      <c r="J131" s="225">
        <f>ROUND(I131*H131,2)</f>
        <v>0</v>
      </c>
      <c r="K131" s="226"/>
      <c r="L131" s="44"/>
      <c r="M131" s="227" t="s">
        <v>1</v>
      </c>
      <c r="N131" s="228" t="s">
        <v>41</v>
      </c>
      <c r="O131" s="91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156</v>
      </c>
      <c r="AT131" s="231" t="s">
        <v>139</v>
      </c>
      <c r="AU131" s="231" t="s">
        <v>86</v>
      </c>
      <c r="AY131" s="17" t="s">
        <v>136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84</v>
      </c>
      <c r="BK131" s="232">
        <f>ROUND(I131*H131,2)</f>
        <v>0</v>
      </c>
      <c r="BL131" s="17" t="s">
        <v>156</v>
      </c>
      <c r="BM131" s="231" t="s">
        <v>1007</v>
      </c>
    </row>
    <row r="132" s="2" customFormat="1">
      <c r="A132" s="38"/>
      <c r="B132" s="39"/>
      <c r="C132" s="40"/>
      <c r="D132" s="233" t="s">
        <v>145</v>
      </c>
      <c r="E132" s="40"/>
      <c r="F132" s="234" t="s">
        <v>1008</v>
      </c>
      <c r="G132" s="40"/>
      <c r="H132" s="40"/>
      <c r="I132" s="235"/>
      <c r="J132" s="40"/>
      <c r="K132" s="40"/>
      <c r="L132" s="44"/>
      <c r="M132" s="236"/>
      <c r="N132" s="237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145</v>
      </c>
      <c r="AU132" s="17" t="s">
        <v>86</v>
      </c>
    </row>
    <row r="133" s="2" customFormat="1" ht="62.7" customHeight="1">
      <c r="A133" s="38"/>
      <c r="B133" s="39"/>
      <c r="C133" s="219" t="s">
        <v>156</v>
      </c>
      <c r="D133" s="219" t="s">
        <v>139</v>
      </c>
      <c r="E133" s="220" t="s">
        <v>270</v>
      </c>
      <c r="F133" s="221" t="s">
        <v>271</v>
      </c>
      <c r="G133" s="222" t="s">
        <v>234</v>
      </c>
      <c r="H133" s="223">
        <v>82.158000000000001</v>
      </c>
      <c r="I133" s="224"/>
      <c r="J133" s="225">
        <f>ROUND(I133*H133,2)</f>
        <v>0</v>
      </c>
      <c r="K133" s="226"/>
      <c r="L133" s="44"/>
      <c r="M133" s="227" t="s">
        <v>1</v>
      </c>
      <c r="N133" s="228" t="s">
        <v>41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156</v>
      </c>
      <c r="AT133" s="231" t="s">
        <v>139</v>
      </c>
      <c r="AU133" s="231" t="s">
        <v>86</v>
      </c>
      <c r="AY133" s="17" t="s">
        <v>136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84</v>
      </c>
      <c r="BK133" s="232">
        <f>ROUND(I133*H133,2)</f>
        <v>0</v>
      </c>
      <c r="BL133" s="17" t="s">
        <v>156</v>
      </c>
      <c r="BM133" s="231" t="s">
        <v>1009</v>
      </c>
    </row>
    <row r="134" s="2" customFormat="1" ht="66.75" customHeight="1">
      <c r="A134" s="38"/>
      <c r="B134" s="39"/>
      <c r="C134" s="219" t="s">
        <v>135</v>
      </c>
      <c r="D134" s="219" t="s">
        <v>139</v>
      </c>
      <c r="E134" s="220" t="s">
        <v>274</v>
      </c>
      <c r="F134" s="221" t="s">
        <v>275</v>
      </c>
      <c r="G134" s="222" t="s">
        <v>234</v>
      </c>
      <c r="H134" s="223">
        <v>410.79000000000002</v>
      </c>
      <c r="I134" s="224"/>
      <c r="J134" s="225">
        <f>ROUND(I134*H134,2)</f>
        <v>0</v>
      </c>
      <c r="K134" s="226"/>
      <c r="L134" s="44"/>
      <c r="M134" s="227" t="s">
        <v>1</v>
      </c>
      <c r="N134" s="228" t="s">
        <v>41</v>
      </c>
      <c r="O134" s="91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156</v>
      </c>
      <c r="AT134" s="231" t="s">
        <v>139</v>
      </c>
      <c r="AU134" s="231" t="s">
        <v>86</v>
      </c>
      <c r="AY134" s="17" t="s">
        <v>136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84</v>
      </c>
      <c r="BK134" s="232">
        <f>ROUND(I134*H134,2)</f>
        <v>0</v>
      </c>
      <c r="BL134" s="17" t="s">
        <v>156</v>
      </c>
      <c r="BM134" s="231" t="s">
        <v>1010</v>
      </c>
    </row>
    <row r="135" s="13" customFormat="1">
      <c r="A135" s="13"/>
      <c r="B135" s="242"/>
      <c r="C135" s="243"/>
      <c r="D135" s="233" t="s">
        <v>241</v>
      </c>
      <c r="E135" s="244" t="s">
        <v>1</v>
      </c>
      <c r="F135" s="245" t="s">
        <v>1011</v>
      </c>
      <c r="G135" s="243"/>
      <c r="H135" s="246">
        <v>410.79000000000002</v>
      </c>
      <c r="I135" s="247"/>
      <c r="J135" s="243"/>
      <c r="K135" s="243"/>
      <c r="L135" s="248"/>
      <c r="M135" s="249"/>
      <c r="N135" s="250"/>
      <c r="O135" s="250"/>
      <c r="P135" s="250"/>
      <c r="Q135" s="250"/>
      <c r="R135" s="250"/>
      <c r="S135" s="250"/>
      <c r="T135" s="25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2" t="s">
        <v>241</v>
      </c>
      <c r="AU135" s="252" t="s">
        <v>86</v>
      </c>
      <c r="AV135" s="13" t="s">
        <v>86</v>
      </c>
      <c r="AW135" s="13" t="s">
        <v>33</v>
      </c>
      <c r="AX135" s="13" t="s">
        <v>84</v>
      </c>
      <c r="AY135" s="252" t="s">
        <v>136</v>
      </c>
    </row>
    <row r="136" s="2" customFormat="1" ht="44.25" customHeight="1">
      <c r="A136" s="38"/>
      <c r="B136" s="39"/>
      <c r="C136" s="219" t="s">
        <v>165</v>
      </c>
      <c r="D136" s="219" t="s">
        <v>139</v>
      </c>
      <c r="E136" s="220" t="s">
        <v>279</v>
      </c>
      <c r="F136" s="221" t="s">
        <v>280</v>
      </c>
      <c r="G136" s="222" t="s">
        <v>281</v>
      </c>
      <c r="H136" s="223">
        <v>164.316</v>
      </c>
      <c r="I136" s="224"/>
      <c r="J136" s="225">
        <f>ROUND(I136*H136,2)</f>
        <v>0</v>
      </c>
      <c r="K136" s="226"/>
      <c r="L136" s="44"/>
      <c r="M136" s="227" t="s">
        <v>1</v>
      </c>
      <c r="N136" s="228" t="s">
        <v>41</v>
      </c>
      <c r="O136" s="91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156</v>
      </c>
      <c r="AT136" s="231" t="s">
        <v>139</v>
      </c>
      <c r="AU136" s="231" t="s">
        <v>86</v>
      </c>
      <c r="AY136" s="17" t="s">
        <v>136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7" t="s">
        <v>84</v>
      </c>
      <c r="BK136" s="232">
        <f>ROUND(I136*H136,2)</f>
        <v>0</v>
      </c>
      <c r="BL136" s="17" t="s">
        <v>156</v>
      </c>
      <c r="BM136" s="231" t="s">
        <v>1012</v>
      </c>
    </row>
    <row r="137" s="2" customFormat="1">
      <c r="A137" s="38"/>
      <c r="B137" s="39"/>
      <c r="C137" s="40"/>
      <c r="D137" s="233" t="s">
        <v>145</v>
      </c>
      <c r="E137" s="40"/>
      <c r="F137" s="234" t="s">
        <v>1013</v>
      </c>
      <c r="G137" s="40"/>
      <c r="H137" s="40"/>
      <c r="I137" s="235"/>
      <c r="J137" s="40"/>
      <c r="K137" s="40"/>
      <c r="L137" s="44"/>
      <c r="M137" s="236"/>
      <c r="N137" s="237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145</v>
      </c>
      <c r="AU137" s="17" t="s">
        <v>86</v>
      </c>
    </row>
    <row r="138" s="13" customFormat="1">
      <c r="A138" s="13"/>
      <c r="B138" s="242"/>
      <c r="C138" s="243"/>
      <c r="D138" s="233" t="s">
        <v>241</v>
      </c>
      <c r="E138" s="244" t="s">
        <v>1</v>
      </c>
      <c r="F138" s="245" t="s">
        <v>1014</v>
      </c>
      <c r="G138" s="243"/>
      <c r="H138" s="246">
        <v>164.316</v>
      </c>
      <c r="I138" s="247"/>
      <c r="J138" s="243"/>
      <c r="K138" s="243"/>
      <c r="L138" s="248"/>
      <c r="M138" s="249"/>
      <c r="N138" s="250"/>
      <c r="O138" s="250"/>
      <c r="P138" s="250"/>
      <c r="Q138" s="250"/>
      <c r="R138" s="250"/>
      <c r="S138" s="250"/>
      <c r="T138" s="25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2" t="s">
        <v>241</v>
      </c>
      <c r="AU138" s="252" t="s">
        <v>86</v>
      </c>
      <c r="AV138" s="13" t="s">
        <v>86</v>
      </c>
      <c r="AW138" s="13" t="s">
        <v>33</v>
      </c>
      <c r="AX138" s="13" t="s">
        <v>84</v>
      </c>
      <c r="AY138" s="252" t="s">
        <v>136</v>
      </c>
    </row>
    <row r="139" s="2" customFormat="1" ht="37.8" customHeight="1">
      <c r="A139" s="38"/>
      <c r="B139" s="39"/>
      <c r="C139" s="219" t="s">
        <v>170</v>
      </c>
      <c r="D139" s="219" t="s">
        <v>139</v>
      </c>
      <c r="E139" s="220" t="s">
        <v>286</v>
      </c>
      <c r="F139" s="221" t="s">
        <v>287</v>
      </c>
      <c r="G139" s="222" t="s">
        <v>234</v>
      </c>
      <c r="H139" s="223">
        <v>82.158000000000001</v>
      </c>
      <c r="I139" s="224"/>
      <c r="J139" s="225">
        <f>ROUND(I139*H139,2)</f>
        <v>0</v>
      </c>
      <c r="K139" s="226"/>
      <c r="L139" s="44"/>
      <c r="M139" s="227" t="s">
        <v>1</v>
      </c>
      <c r="N139" s="228" t="s">
        <v>41</v>
      </c>
      <c r="O139" s="91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1" t="s">
        <v>156</v>
      </c>
      <c r="AT139" s="231" t="s">
        <v>139</v>
      </c>
      <c r="AU139" s="231" t="s">
        <v>86</v>
      </c>
      <c r="AY139" s="17" t="s">
        <v>136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7" t="s">
        <v>84</v>
      </c>
      <c r="BK139" s="232">
        <f>ROUND(I139*H139,2)</f>
        <v>0</v>
      </c>
      <c r="BL139" s="17" t="s">
        <v>156</v>
      </c>
      <c r="BM139" s="231" t="s">
        <v>1015</v>
      </c>
    </row>
    <row r="140" s="2" customFormat="1" ht="44.25" customHeight="1">
      <c r="A140" s="38"/>
      <c r="B140" s="39"/>
      <c r="C140" s="219" t="s">
        <v>175</v>
      </c>
      <c r="D140" s="219" t="s">
        <v>139</v>
      </c>
      <c r="E140" s="220" t="s">
        <v>290</v>
      </c>
      <c r="F140" s="221" t="s">
        <v>678</v>
      </c>
      <c r="G140" s="222" t="s">
        <v>234</v>
      </c>
      <c r="H140" s="223">
        <v>26.09</v>
      </c>
      <c r="I140" s="224"/>
      <c r="J140" s="225">
        <f>ROUND(I140*H140,2)</f>
        <v>0</v>
      </c>
      <c r="K140" s="226"/>
      <c r="L140" s="44"/>
      <c r="M140" s="227" t="s">
        <v>1</v>
      </c>
      <c r="N140" s="228" t="s">
        <v>41</v>
      </c>
      <c r="O140" s="91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156</v>
      </c>
      <c r="AT140" s="231" t="s">
        <v>139</v>
      </c>
      <c r="AU140" s="231" t="s">
        <v>86</v>
      </c>
      <c r="AY140" s="17" t="s">
        <v>136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7" t="s">
        <v>84</v>
      </c>
      <c r="BK140" s="232">
        <f>ROUND(I140*H140,2)</f>
        <v>0</v>
      </c>
      <c r="BL140" s="17" t="s">
        <v>156</v>
      </c>
      <c r="BM140" s="231" t="s">
        <v>1016</v>
      </c>
    </row>
    <row r="141" s="2" customFormat="1">
      <c r="A141" s="38"/>
      <c r="B141" s="39"/>
      <c r="C141" s="40"/>
      <c r="D141" s="233" t="s">
        <v>145</v>
      </c>
      <c r="E141" s="40"/>
      <c r="F141" s="234" t="s">
        <v>1017</v>
      </c>
      <c r="G141" s="40"/>
      <c r="H141" s="40"/>
      <c r="I141" s="235"/>
      <c r="J141" s="40"/>
      <c r="K141" s="40"/>
      <c r="L141" s="44"/>
      <c r="M141" s="236"/>
      <c r="N141" s="237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145</v>
      </c>
      <c r="AU141" s="17" t="s">
        <v>86</v>
      </c>
    </row>
    <row r="142" s="2" customFormat="1" ht="16.5" customHeight="1">
      <c r="A142" s="38"/>
      <c r="B142" s="39"/>
      <c r="C142" s="253" t="s">
        <v>180</v>
      </c>
      <c r="D142" s="253" t="s">
        <v>295</v>
      </c>
      <c r="E142" s="254" t="s">
        <v>296</v>
      </c>
      <c r="F142" s="255" t="s">
        <v>297</v>
      </c>
      <c r="G142" s="256" t="s">
        <v>281</v>
      </c>
      <c r="H142" s="257">
        <v>52.18</v>
      </c>
      <c r="I142" s="258"/>
      <c r="J142" s="259">
        <f>ROUND(I142*H142,2)</f>
        <v>0</v>
      </c>
      <c r="K142" s="260"/>
      <c r="L142" s="261"/>
      <c r="M142" s="262" t="s">
        <v>1</v>
      </c>
      <c r="N142" s="263" t="s">
        <v>41</v>
      </c>
      <c r="O142" s="91"/>
      <c r="P142" s="229">
        <f>O142*H142</f>
        <v>0</v>
      </c>
      <c r="Q142" s="229">
        <v>1</v>
      </c>
      <c r="R142" s="229">
        <f>Q142*H142</f>
        <v>52.18</v>
      </c>
      <c r="S142" s="229">
        <v>0</v>
      </c>
      <c r="T142" s="23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175</v>
      </c>
      <c r="AT142" s="231" t="s">
        <v>295</v>
      </c>
      <c r="AU142" s="231" t="s">
        <v>86</v>
      </c>
      <c r="AY142" s="17" t="s">
        <v>136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84</v>
      </c>
      <c r="BK142" s="232">
        <f>ROUND(I142*H142,2)</f>
        <v>0</v>
      </c>
      <c r="BL142" s="17" t="s">
        <v>156</v>
      </c>
      <c r="BM142" s="231" t="s">
        <v>1018</v>
      </c>
    </row>
    <row r="143" s="2" customFormat="1">
      <c r="A143" s="38"/>
      <c r="B143" s="39"/>
      <c r="C143" s="40"/>
      <c r="D143" s="233" t="s">
        <v>145</v>
      </c>
      <c r="E143" s="40"/>
      <c r="F143" s="234" t="s">
        <v>1019</v>
      </c>
      <c r="G143" s="40"/>
      <c r="H143" s="40"/>
      <c r="I143" s="235"/>
      <c r="J143" s="40"/>
      <c r="K143" s="40"/>
      <c r="L143" s="44"/>
      <c r="M143" s="236"/>
      <c r="N143" s="237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145</v>
      </c>
      <c r="AU143" s="17" t="s">
        <v>86</v>
      </c>
    </row>
    <row r="144" s="13" customFormat="1">
      <c r="A144" s="13"/>
      <c r="B144" s="242"/>
      <c r="C144" s="243"/>
      <c r="D144" s="233" t="s">
        <v>241</v>
      </c>
      <c r="E144" s="244" t="s">
        <v>1</v>
      </c>
      <c r="F144" s="245" t="s">
        <v>1020</v>
      </c>
      <c r="G144" s="243"/>
      <c r="H144" s="246">
        <v>52.18</v>
      </c>
      <c r="I144" s="247"/>
      <c r="J144" s="243"/>
      <c r="K144" s="243"/>
      <c r="L144" s="248"/>
      <c r="M144" s="249"/>
      <c r="N144" s="250"/>
      <c r="O144" s="250"/>
      <c r="P144" s="250"/>
      <c r="Q144" s="250"/>
      <c r="R144" s="250"/>
      <c r="S144" s="250"/>
      <c r="T144" s="25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2" t="s">
        <v>241</v>
      </c>
      <c r="AU144" s="252" t="s">
        <v>86</v>
      </c>
      <c r="AV144" s="13" t="s">
        <v>86</v>
      </c>
      <c r="AW144" s="13" t="s">
        <v>33</v>
      </c>
      <c r="AX144" s="13" t="s">
        <v>84</v>
      </c>
      <c r="AY144" s="252" t="s">
        <v>136</v>
      </c>
    </row>
    <row r="145" s="2" customFormat="1" ht="24.15" customHeight="1">
      <c r="A145" s="38"/>
      <c r="B145" s="39"/>
      <c r="C145" s="219" t="s">
        <v>187</v>
      </c>
      <c r="D145" s="219" t="s">
        <v>139</v>
      </c>
      <c r="E145" s="220" t="s">
        <v>785</v>
      </c>
      <c r="F145" s="221" t="s">
        <v>786</v>
      </c>
      <c r="G145" s="222" t="s">
        <v>214</v>
      </c>
      <c r="H145" s="223">
        <v>19.824999999999999</v>
      </c>
      <c r="I145" s="224"/>
      <c r="J145" s="225">
        <f>ROUND(I145*H145,2)</f>
        <v>0</v>
      </c>
      <c r="K145" s="226"/>
      <c r="L145" s="44"/>
      <c r="M145" s="227" t="s">
        <v>1</v>
      </c>
      <c r="N145" s="228" t="s">
        <v>41</v>
      </c>
      <c r="O145" s="91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1" t="s">
        <v>156</v>
      </c>
      <c r="AT145" s="231" t="s">
        <v>139</v>
      </c>
      <c r="AU145" s="231" t="s">
        <v>86</v>
      </c>
      <c r="AY145" s="17" t="s">
        <v>136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7" t="s">
        <v>84</v>
      </c>
      <c r="BK145" s="232">
        <f>ROUND(I145*H145,2)</f>
        <v>0</v>
      </c>
      <c r="BL145" s="17" t="s">
        <v>156</v>
      </c>
      <c r="BM145" s="231" t="s">
        <v>1021</v>
      </c>
    </row>
    <row r="146" s="2" customFormat="1">
      <c r="A146" s="38"/>
      <c r="B146" s="39"/>
      <c r="C146" s="40"/>
      <c r="D146" s="233" t="s">
        <v>145</v>
      </c>
      <c r="E146" s="40"/>
      <c r="F146" s="234" t="s">
        <v>1022</v>
      </c>
      <c r="G146" s="40"/>
      <c r="H146" s="40"/>
      <c r="I146" s="235"/>
      <c r="J146" s="40"/>
      <c r="K146" s="40"/>
      <c r="L146" s="44"/>
      <c r="M146" s="236"/>
      <c r="N146" s="237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145</v>
      </c>
      <c r="AU146" s="17" t="s">
        <v>86</v>
      </c>
    </row>
    <row r="147" s="13" customFormat="1">
      <c r="A147" s="13"/>
      <c r="B147" s="242"/>
      <c r="C147" s="243"/>
      <c r="D147" s="233" t="s">
        <v>241</v>
      </c>
      <c r="E147" s="244" t="s">
        <v>1</v>
      </c>
      <c r="F147" s="245" t="s">
        <v>1023</v>
      </c>
      <c r="G147" s="243"/>
      <c r="H147" s="246">
        <v>19.824999999999999</v>
      </c>
      <c r="I147" s="247"/>
      <c r="J147" s="243"/>
      <c r="K147" s="243"/>
      <c r="L147" s="248"/>
      <c r="M147" s="249"/>
      <c r="N147" s="250"/>
      <c r="O147" s="250"/>
      <c r="P147" s="250"/>
      <c r="Q147" s="250"/>
      <c r="R147" s="250"/>
      <c r="S147" s="250"/>
      <c r="T147" s="25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2" t="s">
        <v>241</v>
      </c>
      <c r="AU147" s="252" t="s">
        <v>86</v>
      </c>
      <c r="AV147" s="13" t="s">
        <v>86</v>
      </c>
      <c r="AW147" s="13" t="s">
        <v>33</v>
      </c>
      <c r="AX147" s="13" t="s">
        <v>84</v>
      </c>
      <c r="AY147" s="252" t="s">
        <v>136</v>
      </c>
    </row>
    <row r="148" s="12" customFormat="1" ht="22.8" customHeight="1">
      <c r="A148" s="12"/>
      <c r="B148" s="203"/>
      <c r="C148" s="204"/>
      <c r="D148" s="205" t="s">
        <v>75</v>
      </c>
      <c r="E148" s="217" t="s">
        <v>156</v>
      </c>
      <c r="F148" s="217" t="s">
        <v>432</v>
      </c>
      <c r="G148" s="204"/>
      <c r="H148" s="204"/>
      <c r="I148" s="207"/>
      <c r="J148" s="218">
        <f>BK148</f>
        <v>0</v>
      </c>
      <c r="K148" s="204"/>
      <c r="L148" s="209"/>
      <c r="M148" s="210"/>
      <c r="N148" s="211"/>
      <c r="O148" s="211"/>
      <c r="P148" s="212">
        <f>SUM(P149:P161)</f>
        <v>0</v>
      </c>
      <c r="Q148" s="211"/>
      <c r="R148" s="212">
        <f>SUM(R149:R161)</f>
        <v>6.54211279</v>
      </c>
      <c r="S148" s="211"/>
      <c r="T148" s="213">
        <f>SUM(T149:T161)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4" t="s">
        <v>84</v>
      </c>
      <c r="AT148" s="215" t="s">
        <v>75</v>
      </c>
      <c r="AU148" s="215" t="s">
        <v>84</v>
      </c>
      <c r="AY148" s="214" t="s">
        <v>136</v>
      </c>
      <c r="BK148" s="216">
        <f>SUM(BK149:BK161)</f>
        <v>0</v>
      </c>
    </row>
    <row r="149" s="2" customFormat="1" ht="24.15" customHeight="1">
      <c r="A149" s="38"/>
      <c r="B149" s="39"/>
      <c r="C149" s="219" t="s">
        <v>192</v>
      </c>
      <c r="D149" s="219" t="s">
        <v>139</v>
      </c>
      <c r="E149" s="220" t="s">
        <v>1024</v>
      </c>
      <c r="F149" s="221" t="s">
        <v>1025</v>
      </c>
      <c r="G149" s="222" t="s">
        <v>214</v>
      </c>
      <c r="H149" s="223">
        <v>19.824999999999999</v>
      </c>
      <c r="I149" s="224"/>
      <c r="J149" s="225">
        <f>ROUND(I149*H149,2)</f>
        <v>0</v>
      </c>
      <c r="K149" s="226"/>
      <c r="L149" s="44"/>
      <c r="M149" s="227" t="s">
        <v>1</v>
      </c>
      <c r="N149" s="228" t="s">
        <v>41</v>
      </c>
      <c r="O149" s="91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1" t="s">
        <v>156</v>
      </c>
      <c r="AT149" s="231" t="s">
        <v>139</v>
      </c>
      <c r="AU149" s="231" t="s">
        <v>86</v>
      </c>
      <c r="AY149" s="17" t="s">
        <v>136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7" t="s">
        <v>84</v>
      </c>
      <c r="BK149" s="232">
        <f>ROUND(I149*H149,2)</f>
        <v>0</v>
      </c>
      <c r="BL149" s="17" t="s">
        <v>156</v>
      </c>
      <c r="BM149" s="231" t="s">
        <v>1026</v>
      </c>
    </row>
    <row r="150" s="2" customFormat="1">
      <c r="A150" s="38"/>
      <c r="B150" s="39"/>
      <c r="C150" s="40"/>
      <c r="D150" s="233" t="s">
        <v>145</v>
      </c>
      <c r="E150" s="40"/>
      <c r="F150" s="234" t="s">
        <v>1027</v>
      </c>
      <c r="G150" s="40"/>
      <c r="H150" s="40"/>
      <c r="I150" s="235"/>
      <c r="J150" s="40"/>
      <c r="K150" s="40"/>
      <c r="L150" s="44"/>
      <c r="M150" s="236"/>
      <c r="N150" s="237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145</v>
      </c>
      <c r="AU150" s="17" t="s">
        <v>86</v>
      </c>
    </row>
    <row r="151" s="13" customFormat="1">
      <c r="A151" s="13"/>
      <c r="B151" s="242"/>
      <c r="C151" s="243"/>
      <c r="D151" s="233" t="s">
        <v>241</v>
      </c>
      <c r="E151" s="244" t="s">
        <v>1</v>
      </c>
      <c r="F151" s="245" t="s">
        <v>1023</v>
      </c>
      <c r="G151" s="243"/>
      <c r="H151" s="246">
        <v>19.824999999999999</v>
      </c>
      <c r="I151" s="247"/>
      <c r="J151" s="243"/>
      <c r="K151" s="243"/>
      <c r="L151" s="248"/>
      <c r="M151" s="249"/>
      <c r="N151" s="250"/>
      <c r="O151" s="250"/>
      <c r="P151" s="250"/>
      <c r="Q151" s="250"/>
      <c r="R151" s="250"/>
      <c r="S151" s="250"/>
      <c r="T151" s="25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2" t="s">
        <v>241</v>
      </c>
      <c r="AU151" s="252" t="s">
        <v>86</v>
      </c>
      <c r="AV151" s="13" t="s">
        <v>86</v>
      </c>
      <c r="AW151" s="13" t="s">
        <v>33</v>
      </c>
      <c r="AX151" s="13" t="s">
        <v>84</v>
      </c>
      <c r="AY151" s="252" t="s">
        <v>136</v>
      </c>
    </row>
    <row r="152" s="2" customFormat="1" ht="24.15" customHeight="1">
      <c r="A152" s="38"/>
      <c r="B152" s="39"/>
      <c r="C152" s="219" t="s">
        <v>260</v>
      </c>
      <c r="D152" s="219" t="s">
        <v>139</v>
      </c>
      <c r="E152" s="220" t="s">
        <v>1028</v>
      </c>
      <c r="F152" s="221" t="s">
        <v>1029</v>
      </c>
      <c r="G152" s="222" t="s">
        <v>214</v>
      </c>
      <c r="H152" s="223">
        <v>7.9299999999999997</v>
      </c>
      <c r="I152" s="224"/>
      <c r="J152" s="225">
        <f>ROUND(I152*H152,2)</f>
        <v>0</v>
      </c>
      <c r="K152" s="226"/>
      <c r="L152" s="44"/>
      <c r="M152" s="227" t="s">
        <v>1</v>
      </c>
      <c r="N152" s="228" t="s">
        <v>41</v>
      </c>
      <c r="O152" s="91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1" t="s">
        <v>156</v>
      </c>
      <c r="AT152" s="231" t="s">
        <v>139</v>
      </c>
      <c r="AU152" s="231" t="s">
        <v>86</v>
      </c>
      <c r="AY152" s="17" t="s">
        <v>136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7" t="s">
        <v>84</v>
      </c>
      <c r="BK152" s="232">
        <f>ROUND(I152*H152,2)</f>
        <v>0</v>
      </c>
      <c r="BL152" s="17" t="s">
        <v>156</v>
      </c>
      <c r="BM152" s="231" t="s">
        <v>1030</v>
      </c>
    </row>
    <row r="153" s="2" customFormat="1">
      <c r="A153" s="38"/>
      <c r="B153" s="39"/>
      <c r="C153" s="40"/>
      <c r="D153" s="233" t="s">
        <v>145</v>
      </c>
      <c r="E153" s="40"/>
      <c r="F153" s="234" t="s">
        <v>1031</v>
      </c>
      <c r="G153" s="40"/>
      <c r="H153" s="40"/>
      <c r="I153" s="235"/>
      <c r="J153" s="40"/>
      <c r="K153" s="40"/>
      <c r="L153" s="44"/>
      <c r="M153" s="236"/>
      <c r="N153" s="237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145</v>
      </c>
      <c r="AU153" s="17" t="s">
        <v>86</v>
      </c>
    </row>
    <row r="154" s="13" customFormat="1">
      <c r="A154" s="13"/>
      <c r="B154" s="242"/>
      <c r="C154" s="243"/>
      <c r="D154" s="233" t="s">
        <v>241</v>
      </c>
      <c r="E154" s="244" t="s">
        <v>1</v>
      </c>
      <c r="F154" s="245" t="s">
        <v>1032</v>
      </c>
      <c r="G154" s="243"/>
      <c r="H154" s="246">
        <v>7.9299999999999997</v>
      </c>
      <c r="I154" s="247"/>
      <c r="J154" s="243"/>
      <c r="K154" s="243"/>
      <c r="L154" s="248"/>
      <c r="M154" s="249"/>
      <c r="N154" s="250"/>
      <c r="O154" s="250"/>
      <c r="P154" s="250"/>
      <c r="Q154" s="250"/>
      <c r="R154" s="250"/>
      <c r="S154" s="250"/>
      <c r="T154" s="25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2" t="s">
        <v>241</v>
      </c>
      <c r="AU154" s="252" t="s">
        <v>86</v>
      </c>
      <c r="AV154" s="13" t="s">
        <v>86</v>
      </c>
      <c r="AW154" s="13" t="s">
        <v>33</v>
      </c>
      <c r="AX154" s="13" t="s">
        <v>84</v>
      </c>
      <c r="AY154" s="252" t="s">
        <v>136</v>
      </c>
    </row>
    <row r="155" s="2" customFormat="1" ht="37.8" customHeight="1">
      <c r="A155" s="38"/>
      <c r="B155" s="39"/>
      <c r="C155" s="219" t="s">
        <v>264</v>
      </c>
      <c r="D155" s="219" t="s">
        <v>139</v>
      </c>
      <c r="E155" s="220" t="s">
        <v>434</v>
      </c>
      <c r="F155" s="221" t="s">
        <v>435</v>
      </c>
      <c r="G155" s="222" t="s">
        <v>214</v>
      </c>
      <c r="H155" s="223">
        <v>33.799999999999997</v>
      </c>
      <c r="I155" s="224"/>
      <c r="J155" s="225">
        <f>ROUND(I155*H155,2)</f>
        <v>0</v>
      </c>
      <c r="K155" s="226"/>
      <c r="L155" s="44"/>
      <c r="M155" s="227" t="s">
        <v>1</v>
      </c>
      <c r="N155" s="228" t="s">
        <v>41</v>
      </c>
      <c r="O155" s="91"/>
      <c r="P155" s="229">
        <f>O155*H155</f>
        <v>0</v>
      </c>
      <c r="Q155" s="229">
        <v>0</v>
      </c>
      <c r="R155" s="229">
        <f>Q155*H155</f>
        <v>0</v>
      </c>
      <c r="S155" s="229">
        <v>0</v>
      </c>
      <c r="T155" s="23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1" t="s">
        <v>156</v>
      </c>
      <c r="AT155" s="231" t="s">
        <v>139</v>
      </c>
      <c r="AU155" s="231" t="s">
        <v>86</v>
      </c>
      <c r="AY155" s="17" t="s">
        <v>136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7" t="s">
        <v>84</v>
      </c>
      <c r="BK155" s="232">
        <f>ROUND(I155*H155,2)</f>
        <v>0</v>
      </c>
      <c r="BL155" s="17" t="s">
        <v>156</v>
      </c>
      <c r="BM155" s="231" t="s">
        <v>1033</v>
      </c>
    </row>
    <row r="156" s="2" customFormat="1">
      <c r="A156" s="38"/>
      <c r="B156" s="39"/>
      <c r="C156" s="40"/>
      <c r="D156" s="233" t="s">
        <v>145</v>
      </c>
      <c r="E156" s="40"/>
      <c r="F156" s="234" t="s">
        <v>1034</v>
      </c>
      <c r="G156" s="40"/>
      <c r="H156" s="40"/>
      <c r="I156" s="235"/>
      <c r="J156" s="40"/>
      <c r="K156" s="40"/>
      <c r="L156" s="44"/>
      <c r="M156" s="236"/>
      <c r="N156" s="237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145</v>
      </c>
      <c r="AU156" s="17" t="s">
        <v>86</v>
      </c>
    </row>
    <row r="157" s="2" customFormat="1" ht="44.25" customHeight="1">
      <c r="A157" s="38"/>
      <c r="B157" s="39"/>
      <c r="C157" s="219" t="s">
        <v>269</v>
      </c>
      <c r="D157" s="219" t="s">
        <v>139</v>
      </c>
      <c r="E157" s="220" t="s">
        <v>438</v>
      </c>
      <c r="F157" s="221" t="s">
        <v>439</v>
      </c>
      <c r="G157" s="222" t="s">
        <v>214</v>
      </c>
      <c r="H157" s="223">
        <v>169</v>
      </c>
      <c r="I157" s="224"/>
      <c r="J157" s="225">
        <f>ROUND(I157*H157,2)</f>
        <v>0</v>
      </c>
      <c r="K157" s="226"/>
      <c r="L157" s="44"/>
      <c r="M157" s="227" t="s">
        <v>1</v>
      </c>
      <c r="N157" s="228" t="s">
        <v>41</v>
      </c>
      <c r="O157" s="91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1" t="s">
        <v>156</v>
      </c>
      <c r="AT157" s="231" t="s">
        <v>139</v>
      </c>
      <c r="AU157" s="231" t="s">
        <v>86</v>
      </c>
      <c r="AY157" s="17" t="s">
        <v>136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7" t="s">
        <v>84</v>
      </c>
      <c r="BK157" s="232">
        <f>ROUND(I157*H157,2)</f>
        <v>0</v>
      </c>
      <c r="BL157" s="17" t="s">
        <v>156</v>
      </c>
      <c r="BM157" s="231" t="s">
        <v>1035</v>
      </c>
    </row>
    <row r="158" s="2" customFormat="1">
      <c r="A158" s="38"/>
      <c r="B158" s="39"/>
      <c r="C158" s="40"/>
      <c r="D158" s="233" t="s">
        <v>145</v>
      </c>
      <c r="E158" s="40"/>
      <c r="F158" s="234" t="s">
        <v>1036</v>
      </c>
      <c r="G158" s="40"/>
      <c r="H158" s="40"/>
      <c r="I158" s="235"/>
      <c r="J158" s="40"/>
      <c r="K158" s="40"/>
      <c r="L158" s="44"/>
      <c r="M158" s="236"/>
      <c r="N158" s="237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145</v>
      </c>
      <c r="AU158" s="17" t="s">
        <v>86</v>
      </c>
    </row>
    <row r="159" s="13" customFormat="1">
      <c r="A159" s="13"/>
      <c r="B159" s="242"/>
      <c r="C159" s="243"/>
      <c r="D159" s="233" t="s">
        <v>241</v>
      </c>
      <c r="E159" s="244" t="s">
        <v>1</v>
      </c>
      <c r="F159" s="245" t="s">
        <v>1037</v>
      </c>
      <c r="G159" s="243"/>
      <c r="H159" s="246">
        <v>169</v>
      </c>
      <c r="I159" s="247"/>
      <c r="J159" s="243"/>
      <c r="K159" s="243"/>
      <c r="L159" s="248"/>
      <c r="M159" s="249"/>
      <c r="N159" s="250"/>
      <c r="O159" s="250"/>
      <c r="P159" s="250"/>
      <c r="Q159" s="250"/>
      <c r="R159" s="250"/>
      <c r="S159" s="250"/>
      <c r="T159" s="25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2" t="s">
        <v>241</v>
      </c>
      <c r="AU159" s="252" t="s">
        <v>86</v>
      </c>
      <c r="AV159" s="13" t="s">
        <v>86</v>
      </c>
      <c r="AW159" s="13" t="s">
        <v>33</v>
      </c>
      <c r="AX159" s="13" t="s">
        <v>84</v>
      </c>
      <c r="AY159" s="252" t="s">
        <v>136</v>
      </c>
    </row>
    <row r="160" s="2" customFormat="1" ht="49.05" customHeight="1">
      <c r="A160" s="38"/>
      <c r="B160" s="39"/>
      <c r="C160" s="219" t="s">
        <v>8</v>
      </c>
      <c r="D160" s="219" t="s">
        <v>139</v>
      </c>
      <c r="E160" s="220" t="s">
        <v>443</v>
      </c>
      <c r="F160" s="221" t="s">
        <v>444</v>
      </c>
      <c r="G160" s="222" t="s">
        <v>234</v>
      </c>
      <c r="H160" s="223">
        <v>2.3090000000000002</v>
      </c>
      <c r="I160" s="224"/>
      <c r="J160" s="225">
        <f>ROUND(I160*H160,2)</f>
        <v>0</v>
      </c>
      <c r="K160" s="226"/>
      <c r="L160" s="44"/>
      <c r="M160" s="227" t="s">
        <v>1</v>
      </c>
      <c r="N160" s="228" t="s">
        <v>41</v>
      </c>
      <c r="O160" s="91"/>
      <c r="P160" s="229">
        <f>O160*H160</f>
        <v>0</v>
      </c>
      <c r="Q160" s="229">
        <v>2.83331</v>
      </c>
      <c r="R160" s="229">
        <f>Q160*H160</f>
        <v>6.54211279</v>
      </c>
      <c r="S160" s="229">
        <v>0</v>
      </c>
      <c r="T160" s="23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1" t="s">
        <v>156</v>
      </c>
      <c r="AT160" s="231" t="s">
        <v>139</v>
      </c>
      <c r="AU160" s="231" t="s">
        <v>86</v>
      </c>
      <c r="AY160" s="17" t="s">
        <v>136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7" t="s">
        <v>84</v>
      </c>
      <c r="BK160" s="232">
        <f>ROUND(I160*H160,2)</f>
        <v>0</v>
      </c>
      <c r="BL160" s="17" t="s">
        <v>156</v>
      </c>
      <c r="BM160" s="231" t="s">
        <v>1038</v>
      </c>
    </row>
    <row r="161" s="2" customFormat="1">
      <c r="A161" s="38"/>
      <c r="B161" s="39"/>
      <c r="C161" s="40"/>
      <c r="D161" s="233" t="s">
        <v>145</v>
      </c>
      <c r="E161" s="40"/>
      <c r="F161" s="234" t="s">
        <v>1039</v>
      </c>
      <c r="G161" s="40"/>
      <c r="H161" s="40"/>
      <c r="I161" s="235"/>
      <c r="J161" s="40"/>
      <c r="K161" s="40"/>
      <c r="L161" s="44"/>
      <c r="M161" s="236"/>
      <c r="N161" s="237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145</v>
      </c>
      <c r="AU161" s="17" t="s">
        <v>86</v>
      </c>
    </row>
    <row r="162" s="12" customFormat="1" ht="22.8" customHeight="1">
      <c r="A162" s="12"/>
      <c r="B162" s="203"/>
      <c r="C162" s="204"/>
      <c r="D162" s="205" t="s">
        <v>75</v>
      </c>
      <c r="E162" s="217" t="s">
        <v>135</v>
      </c>
      <c r="F162" s="217" t="s">
        <v>453</v>
      </c>
      <c r="G162" s="204"/>
      <c r="H162" s="204"/>
      <c r="I162" s="207"/>
      <c r="J162" s="218">
        <f>BK162</f>
        <v>0</v>
      </c>
      <c r="K162" s="204"/>
      <c r="L162" s="209"/>
      <c r="M162" s="210"/>
      <c r="N162" s="211"/>
      <c r="O162" s="211"/>
      <c r="P162" s="212">
        <f>SUM(P163:P166)</f>
        <v>0</v>
      </c>
      <c r="Q162" s="211"/>
      <c r="R162" s="212">
        <f>SUM(R163:R166)</f>
        <v>25.871872</v>
      </c>
      <c r="S162" s="211"/>
      <c r="T162" s="213">
        <f>SUM(T163:T166)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4" t="s">
        <v>84</v>
      </c>
      <c r="AT162" s="215" t="s">
        <v>75</v>
      </c>
      <c r="AU162" s="215" t="s">
        <v>84</v>
      </c>
      <c r="AY162" s="214" t="s">
        <v>136</v>
      </c>
      <c r="BK162" s="216">
        <f>SUM(BK163:BK166)</f>
        <v>0</v>
      </c>
    </row>
    <row r="163" s="2" customFormat="1" ht="55.5" customHeight="1">
      <c r="A163" s="38"/>
      <c r="B163" s="39"/>
      <c r="C163" s="219" t="s">
        <v>278</v>
      </c>
      <c r="D163" s="219" t="s">
        <v>139</v>
      </c>
      <c r="E163" s="220" t="s">
        <v>502</v>
      </c>
      <c r="F163" s="221" t="s">
        <v>503</v>
      </c>
      <c r="G163" s="222" t="s">
        <v>214</v>
      </c>
      <c r="H163" s="223">
        <v>33.799999999999997</v>
      </c>
      <c r="I163" s="224"/>
      <c r="J163" s="225">
        <f>ROUND(I163*H163,2)</f>
        <v>0</v>
      </c>
      <c r="K163" s="226"/>
      <c r="L163" s="44"/>
      <c r="M163" s="227" t="s">
        <v>1</v>
      </c>
      <c r="N163" s="228" t="s">
        <v>41</v>
      </c>
      <c r="O163" s="91"/>
      <c r="P163" s="229">
        <f>O163*H163</f>
        <v>0</v>
      </c>
      <c r="Q163" s="229">
        <v>0.61404000000000003</v>
      </c>
      <c r="R163" s="229">
        <f>Q163*H163</f>
        <v>20.754552</v>
      </c>
      <c r="S163" s="229">
        <v>0</v>
      </c>
      <c r="T163" s="23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1" t="s">
        <v>156</v>
      </c>
      <c r="AT163" s="231" t="s">
        <v>139</v>
      </c>
      <c r="AU163" s="231" t="s">
        <v>86</v>
      </c>
      <c r="AY163" s="17" t="s">
        <v>136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7" t="s">
        <v>84</v>
      </c>
      <c r="BK163" s="232">
        <f>ROUND(I163*H163,2)</f>
        <v>0</v>
      </c>
      <c r="BL163" s="17" t="s">
        <v>156</v>
      </c>
      <c r="BM163" s="231" t="s">
        <v>1040</v>
      </c>
    </row>
    <row r="164" s="2" customFormat="1">
      <c r="A164" s="38"/>
      <c r="B164" s="39"/>
      <c r="C164" s="40"/>
      <c r="D164" s="233" t="s">
        <v>145</v>
      </c>
      <c r="E164" s="40"/>
      <c r="F164" s="234" t="s">
        <v>1041</v>
      </c>
      <c r="G164" s="40"/>
      <c r="H164" s="40"/>
      <c r="I164" s="235"/>
      <c r="J164" s="40"/>
      <c r="K164" s="40"/>
      <c r="L164" s="44"/>
      <c r="M164" s="236"/>
      <c r="N164" s="237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145</v>
      </c>
      <c r="AU164" s="17" t="s">
        <v>86</v>
      </c>
    </row>
    <row r="165" s="2" customFormat="1" ht="37.8" customHeight="1">
      <c r="A165" s="38"/>
      <c r="B165" s="39"/>
      <c r="C165" s="219" t="s">
        <v>285</v>
      </c>
      <c r="D165" s="219" t="s">
        <v>139</v>
      </c>
      <c r="E165" s="220" t="s">
        <v>507</v>
      </c>
      <c r="F165" s="221" t="s">
        <v>508</v>
      </c>
      <c r="G165" s="222" t="s">
        <v>214</v>
      </c>
      <c r="H165" s="223">
        <v>33.799999999999997</v>
      </c>
      <c r="I165" s="224"/>
      <c r="J165" s="225">
        <f>ROUND(I165*H165,2)</f>
        <v>0</v>
      </c>
      <c r="K165" s="226"/>
      <c r="L165" s="44"/>
      <c r="M165" s="227" t="s">
        <v>1</v>
      </c>
      <c r="N165" s="228" t="s">
        <v>41</v>
      </c>
      <c r="O165" s="91"/>
      <c r="P165" s="229">
        <f>O165*H165</f>
        <v>0</v>
      </c>
      <c r="Q165" s="229">
        <v>0.15140000000000001</v>
      </c>
      <c r="R165" s="229">
        <f>Q165*H165</f>
        <v>5.1173199999999994</v>
      </c>
      <c r="S165" s="229">
        <v>0</v>
      </c>
      <c r="T165" s="230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1" t="s">
        <v>156</v>
      </c>
      <c r="AT165" s="231" t="s">
        <v>139</v>
      </c>
      <c r="AU165" s="231" t="s">
        <v>86</v>
      </c>
      <c r="AY165" s="17" t="s">
        <v>136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7" t="s">
        <v>84</v>
      </c>
      <c r="BK165" s="232">
        <f>ROUND(I165*H165,2)</f>
        <v>0</v>
      </c>
      <c r="BL165" s="17" t="s">
        <v>156</v>
      </c>
      <c r="BM165" s="231" t="s">
        <v>1042</v>
      </c>
    </row>
    <row r="166" s="2" customFormat="1">
      <c r="A166" s="38"/>
      <c r="B166" s="39"/>
      <c r="C166" s="40"/>
      <c r="D166" s="233" t="s">
        <v>145</v>
      </c>
      <c r="E166" s="40"/>
      <c r="F166" s="234" t="s">
        <v>1043</v>
      </c>
      <c r="G166" s="40"/>
      <c r="H166" s="40"/>
      <c r="I166" s="235"/>
      <c r="J166" s="40"/>
      <c r="K166" s="40"/>
      <c r="L166" s="44"/>
      <c r="M166" s="236"/>
      <c r="N166" s="237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145</v>
      </c>
      <c r="AU166" s="17" t="s">
        <v>86</v>
      </c>
    </row>
    <row r="167" s="12" customFormat="1" ht="22.8" customHeight="1">
      <c r="A167" s="12"/>
      <c r="B167" s="203"/>
      <c r="C167" s="204"/>
      <c r="D167" s="205" t="s">
        <v>75</v>
      </c>
      <c r="E167" s="217" t="s">
        <v>175</v>
      </c>
      <c r="F167" s="217" t="s">
        <v>511</v>
      </c>
      <c r="G167" s="204"/>
      <c r="H167" s="204"/>
      <c r="I167" s="207"/>
      <c r="J167" s="218">
        <f>BK167</f>
        <v>0</v>
      </c>
      <c r="K167" s="204"/>
      <c r="L167" s="209"/>
      <c r="M167" s="210"/>
      <c r="N167" s="211"/>
      <c r="O167" s="211"/>
      <c r="P167" s="212">
        <f>SUM(P168:P169)</f>
        <v>0</v>
      </c>
      <c r="Q167" s="211"/>
      <c r="R167" s="212">
        <f>SUM(R168:R169)</f>
        <v>0</v>
      </c>
      <c r="S167" s="211"/>
      <c r="T167" s="213">
        <f>SUM(T168:T169)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4" t="s">
        <v>84</v>
      </c>
      <c r="AT167" s="215" t="s">
        <v>75</v>
      </c>
      <c r="AU167" s="215" t="s">
        <v>84</v>
      </c>
      <c r="AY167" s="214" t="s">
        <v>136</v>
      </c>
      <c r="BK167" s="216">
        <f>SUM(BK168:BK169)</f>
        <v>0</v>
      </c>
    </row>
    <row r="168" s="2" customFormat="1" ht="33" customHeight="1">
      <c r="A168" s="38"/>
      <c r="B168" s="39"/>
      <c r="C168" s="219" t="s">
        <v>289</v>
      </c>
      <c r="D168" s="219" t="s">
        <v>139</v>
      </c>
      <c r="E168" s="220" t="s">
        <v>538</v>
      </c>
      <c r="F168" s="221" t="s">
        <v>539</v>
      </c>
      <c r="G168" s="222" t="s">
        <v>234</v>
      </c>
      <c r="H168" s="223">
        <v>2.7709999999999999</v>
      </c>
      <c r="I168" s="224"/>
      <c r="J168" s="225">
        <f>ROUND(I168*H168,2)</f>
        <v>0</v>
      </c>
      <c r="K168" s="226"/>
      <c r="L168" s="44"/>
      <c r="M168" s="227" t="s">
        <v>1</v>
      </c>
      <c r="N168" s="228" t="s">
        <v>41</v>
      </c>
      <c r="O168" s="91"/>
      <c r="P168" s="229">
        <f>O168*H168</f>
        <v>0</v>
      </c>
      <c r="Q168" s="229">
        <v>0</v>
      </c>
      <c r="R168" s="229">
        <f>Q168*H168</f>
        <v>0</v>
      </c>
      <c r="S168" s="229">
        <v>0</v>
      </c>
      <c r="T168" s="230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1" t="s">
        <v>156</v>
      </c>
      <c r="AT168" s="231" t="s">
        <v>139</v>
      </c>
      <c r="AU168" s="231" t="s">
        <v>86</v>
      </c>
      <c r="AY168" s="17" t="s">
        <v>136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17" t="s">
        <v>84</v>
      </c>
      <c r="BK168" s="232">
        <f>ROUND(I168*H168,2)</f>
        <v>0</v>
      </c>
      <c r="BL168" s="17" t="s">
        <v>156</v>
      </c>
      <c r="BM168" s="231" t="s">
        <v>1044</v>
      </c>
    </row>
    <row r="169" s="2" customFormat="1">
      <c r="A169" s="38"/>
      <c r="B169" s="39"/>
      <c r="C169" s="40"/>
      <c r="D169" s="233" t="s">
        <v>145</v>
      </c>
      <c r="E169" s="40"/>
      <c r="F169" s="234" t="s">
        <v>1045</v>
      </c>
      <c r="G169" s="40"/>
      <c r="H169" s="40"/>
      <c r="I169" s="235"/>
      <c r="J169" s="40"/>
      <c r="K169" s="40"/>
      <c r="L169" s="44"/>
      <c r="M169" s="236"/>
      <c r="N169" s="237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145</v>
      </c>
      <c r="AU169" s="17" t="s">
        <v>86</v>
      </c>
    </row>
    <row r="170" s="12" customFormat="1" ht="22.8" customHeight="1">
      <c r="A170" s="12"/>
      <c r="B170" s="203"/>
      <c r="C170" s="204"/>
      <c r="D170" s="205" t="s">
        <v>75</v>
      </c>
      <c r="E170" s="217" t="s">
        <v>180</v>
      </c>
      <c r="F170" s="217" t="s">
        <v>542</v>
      </c>
      <c r="G170" s="204"/>
      <c r="H170" s="204"/>
      <c r="I170" s="207"/>
      <c r="J170" s="218">
        <f>BK170</f>
        <v>0</v>
      </c>
      <c r="K170" s="204"/>
      <c r="L170" s="209"/>
      <c r="M170" s="210"/>
      <c r="N170" s="211"/>
      <c r="O170" s="211"/>
      <c r="P170" s="212">
        <f>SUM(P171:P174)</f>
        <v>0</v>
      </c>
      <c r="Q170" s="211"/>
      <c r="R170" s="212">
        <f>SUM(R171:R174)</f>
        <v>10.1021076</v>
      </c>
      <c r="S170" s="211"/>
      <c r="T170" s="213">
        <f>SUM(T171:T174)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4" t="s">
        <v>84</v>
      </c>
      <c r="AT170" s="215" t="s">
        <v>75</v>
      </c>
      <c r="AU170" s="215" t="s">
        <v>84</v>
      </c>
      <c r="AY170" s="214" t="s">
        <v>136</v>
      </c>
      <c r="BK170" s="216">
        <f>SUM(BK171:BK174)</f>
        <v>0</v>
      </c>
    </row>
    <row r="171" s="2" customFormat="1" ht="24.15" customHeight="1">
      <c r="A171" s="38"/>
      <c r="B171" s="39"/>
      <c r="C171" s="219" t="s">
        <v>294</v>
      </c>
      <c r="D171" s="219" t="s">
        <v>139</v>
      </c>
      <c r="E171" s="220" t="s">
        <v>1046</v>
      </c>
      <c r="F171" s="221" t="s">
        <v>587</v>
      </c>
      <c r="G171" s="222" t="s">
        <v>515</v>
      </c>
      <c r="H171" s="223">
        <v>7.9299999999999997</v>
      </c>
      <c r="I171" s="224"/>
      <c r="J171" s="225">
        <f>ROUND(I171*H171,2)</f>
        <v>0</v>
      </c>
      <c r="K171" s="226"/>
      <c r="L171" s="44"/>
      <c r="M171" s="227" t="s">
        <v>1</v>
      </c>
      <c r="N171" s="228" t="s">
        <v>41</v>
      </c>
      <c r="O171" s="91"/>
      <c r="P171" s="229">
        <f>O171*H171</f>
        <v>0</v>
      </c>
      <c r="Q171" s="229">
        <v>0.74931999999999999</v>
      </c>
      <c r="R171" s="229">
        <f>Q171*H171</f>
        <v>5.9421075999999999</v>
      </c>
      <c r="S171" s="229">
        <v>0</v>
      </c>
      <c r="T171" s="230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1" t="s">
        <v>156</v>
      </c>
      <c r="AT171" s="231" t="s">
        <v>139</v>
      </c>
      <c r="AU171" s="231" t="s">
        <v>86</v>
      </c>
      <c r="AY171" s="17" t="s">
        <v>136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7" t="s">
        <v>84</v>
      </c>
      <c r="BK171" s="232">
        <f>ROUND(I171*H171,2)</f>
        <v>0</v>
      </c>
      <c r="BL171" s="17" t="s">
        <v>156</v>
      </c>
      <c r="BM171" s="231" t="s">
        <v>1047</v>
      </c>
    </row>
    <row r="172" s="2" customFormat="1">
      <c r="A172" s="38"/>
      <c r="B172" s="39"/>
      <c r="C172" s="40"/>
      <c r="D172" s="233" t="s">
        <v>145</v>
      </c>
      <c r="E172" s="40"/>
      <c r="F172" s="234" t="s">
        <v>1048</v>
      </c>
      <c r="G172" s="40"/>
      <c r="H172" s="40"/>
      <c r="I172" s="235"/>
      <c r="J172" s="40"/>
      <c r="K172" s="40"/>
      <c r="L172" s="44"/>
      <c r="M172" s="236"/>
      <c r="N172" s="237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145</v>
      </c>
      <c r="AU172" s="17" t="s">
        <v>86</v>
      </c>
    </row>
    <row r="173" s="2" customFormat="1" ht="16.5" customHeight="1">
      <c r="A173" s="38"/>
      <c r="B173" s="39"/>
      <c r="C173" s="253" t="s">
        <v>301</v>
      </c>
      <c r="D173" s="253" t="s">
        <v>295</v>
      </c>
      <c r="E173" s="254" t="s">
        <v>1049</v>
      </c>
      <c r="F173" s="255" t="s">
        <v>1050</v>
      </c>
      <c r="G173" s="256" t="s">
        <v>219</v>
      </c>
      <c r="H173" s="257">
        <v>4</v>
      </c>
      <c r="I173" s="258"/>
      <c r="J173" s="259">
        <f>ROUND(I173*H173,2)</f>
        <v>0</v>
      </c>
      <c r="K173" s="260"/>
      <c r="L173" s="261"/>
      <c r="M173" s="262" t="s">
        <v>1</v>
      </c>
      <c r="N173" s="263" t="s">
        <v>41</v>
      </c>
      <c r="O173" s="91"/>
      <c r="P173" s="229">
        <f>O173*H173</f>
        <v>0</v>
      </c>
      <c r="Q173" s="229">
        <v>1.04</v>
      </c>
      <c r="R173" s="229">
        <f>Q173*H173</f>
        <v>4.1600000000000001</v>
      </c>
      <c r="S173" s="229">
        <v>0</v>
      </c>
      <c r="T173" s="23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1" t="s">
        <v>175</v>
      </c>
      <c r="AT173" s="231" t="s">
        <v>295</v>
      </c>
      <c r="AU173" s="231" t="s">
        <v>86</v>
      </c>
      <c r="AY173" s="17" t="s">
        <v>136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7" t="s">
        <v>84</v>
      </c>
      <c r="BK173" s="232">
        <f>ROUND(I173*H173,2)</f>
        <v>0</v>
      </c>
      <c r="BL173" s="17" t="s">
        <v>156</v>
      </c>
      <c r="BM173" s="231" t="s">
        <v>1051</v>
      </c>
    </row>
    <row r="174" s="2" customFormat="1">
      <c r="A174" s="38"/>
      <c r="B174" s="39"/>
      <c r="C174" s="40"/>
      <c r="D174" s="233" t="s">
        <v>145</v>
      </c>
      <c r="E174" s="40"/>
      <c r="F174" s="234" t="s">
        <v>1052</v>
      </c>
      <c r="G174" s="40"/>
      <c r="H174" s="40"/>
      <c r="I174" s="235"/>
      <c r="J174" s="40"/>
      <c r="K174" s="40"/>
      <c r="L174" s="44"/>
      <c r="M174" s="236"/>
      <c r="N174" s="237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145</v>
      </c>
      <c r="AU174" s="17" t="s">
        <v>86</v>
      </c>
    </row>
    <row r="175" s="12" customFormat="1" ht="22.8" customHeight="1">
      <c r="A175" s="12"/>
      <c r="B175" s="203"/>
      <c r="C175" s="204"/>
      <c r="D175" s="205" t="s">
        <v>75</v>
      </c>
      <c r="E175" s="217" t="s">
        <v>653</v>
      </c>
      <c r="F175" s="217" t="s">
        <v>654</v>
      </c>
      <c r="G175" s="204"/>
      <c r="H175" s="204"/>
      <c r="I175" s="207"/>
      <c r="J175" s="218">
        <f>BK175</f>
        <v>0</v>
      </c>
      <c r="K175" s="204"/>
      <c r="L175" s="209"/>
      <c r="M175" s="210"/>
      <c r="N175" s="211"/>
      <c r="O175" s="211"/>
      <c r="P175" s="212">
        <f>P176</f>
        <v>0</v>
      </c>
      <c r="Q175" s="211"/>
      <c r="R175" s="212">
        <f>R176</f>
        <v>0</v>
      </c>
      <c r="S175" s="211"/>
      <c r="T175" s="213">
        <f>T176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4" t="s">
        <v>84</v>
      </c>
      <c r="AT175" s="215" t="s">
        <v>75</v>
      </c>
      <c r="AU175" s="215" t="s">
        <v>84</v>
      </c>
      <c r="AY175" s="214" t="s">
        <v>136</v>
      </c>
      <c r="BK175" s="216">
        <f>BK176</f>
        <v>0</v>
      </c>
    </row>
    <row r="176" s="2" customFormat="1" ht="44.25" customHeight="1">
      <c r="A176" s="38"/>
      <c r="B176" s="39"/>
      <c r="C176" s="219" t="s">
        <v>7</v>
      </c>
      <c r="D176" s="219" t="s">
        <v>139</v>
      </c>
      <c r="E176" s="220" t="s">
        <v>656</v>
      </c>
      <c r="F176" s="221" t="s">
        <v>657</v>
      </c>
      <c r="G176" s="222" t="s">
        <v>281</v>
      </c>
      <c r="H176" s="223">
        <v>94.695999999999998</v>
      </c>
      <c r="I176" s="224"/>
      <c r="J176" s="225">
        <f>ROUND(I176*H176,2)</f>
        <v>0</v>
      </c>
      <c r="K176" s="226"/>
      <c r="L176" s="44"/>
      <c r="M176" s="286" t="s">
        <v>1</v>
      </c>
      <c r="N176" s="287" t="s">
        <v>41</v>
      </c>
      <c r="O176" s="240"/>
      <c r="P176" s="288">
        <f>O176*H176</f>
        <v>0</v>
      </c>
      <c r="Q176" s="288">
        <v>0</v>
      </c>
      <c r="R176" s="288">
        <f>Q176*H176</f>
        <v>0</v>
      </c>
      <c r="S176" s="288">
        <v>0</v>
      </c>
      <c r="T176" s="289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1" t="s">
        <v>156</v>
      </c>
      <c r="AT176" s="231" t="s">
        <v>139</v>
      </c>
      <c r="AU176" s="231" t="s">
        <v>86</v>
      </c>
      <c r="AY176" s="17" t="s">
        <v>136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7" t="s">
        <v>84</v>
      </c>
      <c r="BK176" s="232">
        <f>ROUND(I176*H176,2)</f>
        <v>0</v>
      </c>
      <c r="BL176" s="17" t="s">
        <v>156</v>
      </c>
      <c r="BM176" s="231" t="s">
        <v>1053</v>
      </c>
    </row>
    <row r="177" s="2" customFormat="1" ht="6.96" customHeight="1">
      <c r="A177" s="38"/>
      <c r="B177" s="66"/>
      <c r="C177" s="67"/>
      <c r="D177" s="67"/>
      <c r="E177" s="67"/>
      <c r="F177" s="67"/>
      <c r="G177" s="67"/>
      <c r="H177" s="67"/>
      <c r="I177" s="67"/>
      <c r="J177" s="67"/>
      <c r="K177" s="67"/>
      <c r="L177" s="44"/>
      <c r="M177" s="38"/>
      <c r="O177" s="38"/>
      <c r="P177" s="38"/>
      <c r="Q177" s="38"/>
      <c r="R177" s="38"/>
      <c r="S177" s="38"/>
      <c r="T177" s="38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</row>
  </sheetData>
  <sheetProtection sheet="1" autoFilter="0" formatColumns="0" formatRows="0" objects="1" scenarios="1" spinCount="100000" saltValue="1i0roUlWLxPzQdJCG2vZBPxsph6tqwnQqV3v5lmLtq5M8gbprotvEZRnkXJj0E6t97jcwRv5QJfu/32+Dvl5Ng==" hashValue="cKJBUOnWS1270x9rF+VIF7706JKydye8iyVmkwVZnCO4BTf2GC8jQfqbjBP6kBq4mB/6gAwbjN5McB2mh7FdEw==" algorithmName="SHA-512" password="DF47"/>
  <autoFilter ref="C122:K176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107</v>
      </c>
    </row>
    <row r="3" hidden="1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hidden="1" s="1" customFormat="1" ht="24.96" customHeight="1">
      <c r="B4" s="20"/>
      <c r="D4" s="138" t="s">
        <v>108</v>
      </c>
      <c r="L4" s="20"/>
      <c r="M4" s="139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0" t="s">
        <v>16</v>
      </c>
      <c r="L6" s="20"/>
    </row>
    <row r="7" hidden="1" s="1" customFormat="1" ht="16.5" customHeight="1">
      <c r="B7" s="20"/>
      <c r="E7" s="141" t="str">
        <f>'Rekapitulace stavby'!K6</f>
        <v>Záchlumí - cesta od Valachu do České Rybné</v>
      </c>
      <c r="F7" s="140"/>
      <c r="G7" s="140"/>
      <c r="H7" s="140"/>
      <c r="L7" s="20"/>
    </row>
    <row r="8" hidden="1" s="2" customFormat="1" ht="12" customHeight="1">
      <c r="A8" s="38"/>
      <c r="B8" s="44"/>
      <c r="C8" s="38"/>
      <c r="D8" s="140" t="s">
        <v>109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42" t="s">
        <v>1054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23. 3. 2023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3" t="s">
        <v>111</v>
      </c>
      <c r="F21" s="38"/>
      <c r="G21" s="38"/>
      <c r="H21" s="38"/>
      <c r="I21" s="140" t="s">
        <v>26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ROUND((SUM(BE124:BE190)),  2)</f>
        <v>0</v>
      </c>
      <c r="G33" s="38"/>
      <c r="H33" s="38"/>
      <c r="I33" s="155">
        <v>0.20999999999999999</v>
      </c>
      <c r="J33" s="154">
        <f>ROUND(((SUM(BE124:BE190))*I33),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0" t="s">
        <v>42</v>
      </c>
      <c r="F34" s="154">
        <f>ROUND((SUM(BF124:BF190)),  2)</f>
        <v>0</v>
      </c>
      <c r="G34" s="38"/>
      <c r="H34" s="38"/>
      <c r="I34" s="155">
        <v>0.14999999999999999</v>
      </c>
      <c r="J34" s="154">
        <f>ROUND(((SUM(BF124:BF190))*I34),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ROUND((SUM(BG124:BG190)),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ROUND((SUM(BH124:BH190)),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ROUND((SUM(BI124:BI190)),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112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74" t="str">
        <f>E7</f>
        <v>Záchlumí - cesta od Valachu do České Rybné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109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SO 104 - Propust km 1,757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23. 3. 2023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>IDProjekt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5" t="s">
        <v>113</v>
      </c>
      <c r="D94" s="176"/>
      <c r="E94" s="176"/>
      <c r="F94" s="176"/>
      <c r="G94" s="176"/>
      <c r="H94" s="176"/>
      <c r="I94" s="176"/>
      <c r="J94" s="177" t="s">
        <v>114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8" t="s">
        <v>115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116</v>
      </c>
    </row>
    <row r="97" hidden="1" s="9" customFormat="1" ht="24.96" customHeight="1">
      <c r="A97" s="9"/>
      <c r="B97" s="179"/>
      <c r="C97" s="180"/>
      <c r="D97" s="181" t="s">
        <v>200</v>
      </c>
      <c r="E97" s="182"/>
      <c r="F97" s="182"/>
      <c r="G97" s="182"/>
      <c r="H97" s="182"/>
      <c r="I97" s="182"/>
      <c r="J97" s="183">
        <f>J125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201</v>
      </c>
      <c r="E98" s="188"/>
      <c r="F98" s="188"/>
      <c r="G98" s="188"/>
      <c r="H98" s="188"/>
      <c r="I98" s="188"/>
      <c r="J98" s="189">
        <f>J126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5"/>
      <c r="C99" s="186"/>
      <c r="D99" s="187" t="s">
        <v>203</v>
      </c>
      <c r="E99" s="188"/>
      <c r="F99" s="188"/>
      <c r="G99" s="188"/>
      <c r="H99" s="188"/>
      <c r="I99" s="188"/>
      <c r="J99" s="189">
        <f>J149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5"/>
      <c r="C100" s="186"/>
      <c r="D100" s="187" t="s">
        <v>204</v>
      </c>
      <c r="E100" s="188"/>
      <c r="F100" s="188"/>
      <c r="G100" s="188"/>
      <c r="H100" s="188"/>
      <c r="I100" s="188"/>
      <c r="J100" s="189">
        <f>J163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5"/>
      <c r="C101" s="186"/>
      <c r="D101" s="187" t="s">
        <v>205</v>
      </c>
      <c r="E101" s="188"/>
      <c r="F101" s="188"/>
      <c r="G101" s="188"/>
      <c r="H101" s="188"/>
      <c r="I101" s="188"/>
      <c r="J101" s="189">
        <f>J168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5"/>
      <c r="C102" s="186"/>
      <c r="D102" s="187" t="s">
        <v>206</v>
      </c>
      <c r="E102" s="188"/>
      <c r="F102" s="188"/>
      <c r="G102" s="188"/>
      <c r="H102" s="188"/>
      <c r="I102" s="188"/>
      <c r="J102" s="189">
        <f>J171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5"/>
      <c r="C103" s="186"/>
      <c r="D103" s="187" t="s">
        <v>207</v>
      </c>
      <c r="E103" s="188"/>
      <c r="F103" s="188"/>
      <c r="G103" s="188"/>
      <c r="H103" s="188"/>
      <c r="I103" s="188"/>
      <c r="J103" s="189">
        <f>J181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85"/>
      <c r="C104" s="186"/>
      <c r="D104" s="187" t="s">
        <v>208</v>
      </c>
      <c r="E104" s="188"/>
      <c r="F104" s="188"/>
      <c r="G104" s="188"/>
      <c r="H104" s="188"/>
      <c r="I104" s="188"/>
      <c r="J104" s="189">
        <f>J189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hidden="1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hidden="1"/>
    <row r="108" hidden="1"/>
    <row r="109" hidden="1"/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120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74" t="str">
        <f>E7</f>
        <v>Záchlumí - cesta od Valachu do České Rybné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109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>SO 104 - Propust km 1,757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 xml:space="preserve"> </v>
      </c>
      <c r="G118" s="40"/>
      <c r="H118" s="40"/>
      <c r="I118" s="32" t="s">
        <v>22</v>
      </c>
      <c r="J118" s="79" t="str">
        <f>IF(J12="","",J12)</f>
        <v>23. 3. 2023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E15</f>
        <v xml:space="preserve"> </v>
      </c>
      <c r="G120" s="40"/>
      <c r="H120" s="40"/>
      <c r="I120" s="32" t="s">
        <v>29</v>
      </c>
      <c r="J120" s="36" t="str">
        <f>E21</f>
        <v>IDProjekt s.r.o.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27</v>
      </c>
      <c r="D121" s="40"/>
      <c r="E121" s="40"/>
      <c r="F121" s="27" t="str">
        <f>IF(E18="","",E18)</f>
        <v>Vyplň údaj</v>
      </c>
      <c r="G121" s="40"/>
      <c r="H121" s="40"/>
      <c r="I121" s="32" t="s">
        <v>34</v>
      </c>
      <c r="J121" s="36" t="str">
        <f>E24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1"/>
      <c r="B123" s="192"/>
      <c r="C123" s="193" t="s">
        <v>121</v>
      </c>
      <c r="D123" s="194" t="s">
        <v>61</v>
      </c>
      <c r="E123" s="194" t="s">
        <v>57</v>
      </c>
      <c r="F123" s="194" t="s">
        <v>58</v>
      </c>
      <c r="G123" s="194" t="s">
        <v>122</v>
      </c>
      <c r="H123" s="194" t="s">
        <v>123</v>
      </c>
      <c r="I123" s="194" t="s">
        <v>124</v>
      </c>
      <c r="J123" s="195" t="s">
        <v>114</v>
      </c>
      <c r="K123" s="196" t="s">
        <v>125</v>
      </c>
      <c r="L123" s="197"/>
      <c r="M123" s="100" t="s">
        <v>1</v>
      </c>
      <c r="N123" s="101" t="s">
        <v>40</v>
      </c>
      <c r="O123" s="101" t="s">
        <v>126</v>
      </c>
      <c r="P123" s="101" t="s">
        <v>127</v>
      </c>
      <c r="Q123" s="101" t="s">
        <v>128</v>
      </c>
      <c r="R123" s="101" t="s">
        <v>129</v>
      </c>
      <c r="S123" s="101" t="s">
        <v>130</v>
      </c>
      <c r="T123" s="102" t="s">
        <v>131</v>
      </c>
      <c r="U123" s="191"/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</row>
    <row r="124" s="2" customFormat="1" ht="22.8" customHeight="1">
      <c r="A124" s="38"/>
      <c r="B124" s="39"/>
      <c r="C124" s="107" t="s">
        <v>132</v>
      </c>
      <c r="D124" s="40"/>
      <c r="E124" s="40"/>
      <c r="F124" s="40"/>
      <c r="G124" s="40"/>
      <c r="H124" s="40"/>
      <c r="I124" s="40"/>
      <c r="J124" s="198">
        <f>BK124</f>
        <v>0</v>
      </c>
      <c r="K124" s="40"/>
      <c r="L124" s="44"/>
      <c r="M124" s="103"/>
      <c r="N124" s="199"/>
      <c r="O124" s="104"/>
      <c r="P124" s="200">
        <f>P125</f>
        <v>0</v>
      </c>
      <c r="Q124" s="104"/>
      <c r="R124" s="200">
        <f>R125</f>
        <v>125.99299196</v>
      </c>
      <c r="S124" s="104"/>
      <c r="T124" s="201">
        <f>T125</f>
        <v>25.4925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75</v>
      </c>
      <c r="AU124" s="17" t="s">
        <v>116</v>
      </c>
      <c r="BK124" s="202">
        <f>BK125</f>
        <v>0</v>
      </c>
    </row>
    <row r="125" s="12" customFormat="1" ht="25.92" customHeight="1">
      <c r="A125" s="12"/>
      <c r="B125" s="203"/>
      <c r="C125" s="204"/>
      <c r="D125" s="205" t="s">
        <v>75</v>
      </c>
      <c r="E125" s="206" t="s">
        <v>209</v>
      </c>
      <c r="F125" s="206" t="s">
        <v>210</v>
      </c>
      <c r="G125" s="204"/>
      <c r="H125" s="204"/>
      <c r="I125" s="207"/>
      <c r="J125" s="208">
        <f>BK125</f>
        <v>0</v>
      </c>
      <c r="K125" s="204"/>
      <c r="L125" s="209"/>
      <c r="M125" s="210"/>
      <c r="N125" s="211"/>
      <c r="O125" s="211"/>
      <c r="P125" s="212">
        <f>P126+P149+P163+P168+P171+P181+P189</f>
        <v>0</v>
      </c>
      <c r="Q125" s="211"/>
      <c r="R125" s="212">
        <f>R126+R149+R163+R168+R171+R181+R189</f>
        <v>125.99299196</v>
      </c>
      <c r="S125" s="211"/>
      <c r="T125" s="213">
        <f>T126+T149+T163+T168+T171+T181+T189</f>
        <v>25.4925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84</v>
      </c>
      <c r="AT125" s="215" t="s">
        <v>75</v>
      </c>
      <c r="AU125" s="215" t="s">
        <v>76</v>
      </c>
      <c r="AY125" s="214" t="s">
        <v>136</v>
      </c>
      <c r="BK125" s="216">
        <f>BK126+BK149+BK163+BK168+BK171+BK181+BK189</f>
        <v>0</v>
      </c>
    </row>
    <row r="126" s="12" customFormat="1" ht="22.8" customHeight="1">
      <c r="A126" s="12"/>
      <c r="B126" s="203"/>
      <c r="C126" s="204"/>
      <c r="D126" s="205" t="s">
        <v>75</v>
      </c>
      <c r="E126" s="217" t="s">
        <v>84</v>
      </c>
      <c r="F126" s="217" t="s">
        <v>211</v>
      </c>
      <c r="G126" s="204"/>
      <c r="H126" s="204"/>
      <c r="I126" s="207"/>
      <c r="J126" s="218">
        <f>BK126</f>
        <v>0</v>
      </c>
      <c r="K126" s="204"/>
      <c r="L126" s="209"/>
      <c r="M126" s="210"/>
      <c r="N126" s="211"/>
      <c r="O126" s="211"/>
      <c r="P126" s="212">
        <f>SUM(P127:P148)</f>
        <v>0</v>
      </c>
      <c r="Q126" s="211"/>
      <c r="R126" s="212">
        <f>SUM(R127:R148)</f>
        <v>83.378</v>
      </c>
      <c r="S126" s="211"/>
      <c r="T126" s="213">
        <f>SUM(T127:T148)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84</v>
      </c>
      <c r="AT126" s="215" t="s">
        <v>75</v>
      </c>
      <c r="AU126" s="215" t="s">
        <v>84</v>
      </c>
      <c r="AY126" s="214" t="s">
        <v>136</v>
      </c>
      <c r="BK126" s="216">
        <f>SUM(BK127:BK148)</f>
        <v>0</v>
      </c>
    </row>
    <row r="127" s="2" customFormat="1" ht="33" customHeight="1">
      <c r="A127" s="38"/>
      <c r="B127" s="39"/>
      <c r="C127" s="219" t="s">
        <v>84</v>
      </c>
      <c r="D127" s="219" t="s">
        <v>139</v>
      </c>
      <c r="E127" s="220" t="s">
        <v>998</v>
      </c>
      <c r="F127" s="221" t="s">
        <v>999</v>
      </c>
      <c r="G127" s="222" t="s">
        <v>234</v>
      </c>
      <c r="H127" s="223">
        <v>29.16</v>
      </c>
      <c r="I127" s="224"/>
      <c r="J127" s="225">
        <f>ROUND(I127*H127,2)</f>
        <v>0</v>
      </c>
      <c r="K127" s="226"/>
      <c r="L127" s="44"/>
      <c r="M127" s="227" t="s">
        <v>1</v>
      </c>
      <c r="N127" s="228" t="s">
        <v>41</v>
      </c>
      <c r="O127" s="91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1" t="s">
        <v>156</v>
      </c>
      <c r="AT127" s="231" t="s">
        <v>139</v>
      </c>
      <c r="AU127" s="231" t="s">
        <v>86</v>
      </c>
      <c r="AY127" s="17" t="s">
        <v>136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7" t="s">
        <v>84</v>
      </c>
      <c r="BK127" s="232">
        <f>ROUND(I127*H127,2)</f>
        <v>0</v>
      </c>
      <c r="BL127" s="17" t="s">
        <v>156</v>
      </c>
      <c r="BM127" s="231" t="s">
        <v>1055</v>
      </c>
    </row>
    <row r="128" s="2" customFormat="1">
      <c r="A128" s="38"/>
      <c r="B128" s="39"/>
      <c r="C128" s="40"/>
      <c r="D128" s="233" t="s">
        <v>145</v>
      </c>
      <c r="E128" s="40"/>
      <c r="F128" s="234" t="s">
        <v>1001</v>
      </c>
      <c r="G128" s="40"/>
      <c r="H128" s="40"/>
      <c r="I128" s="235"/>
      <c r="J128" s="40"/>
      <c r="K128" s="40"/>
      <c r="L128" s="44"/>
      <c r="M128" s="236"/>
      <c r="N128" s="237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145</v>
      </c>
      <c r="AU128" s="17" t="s">
        <v>86</v>
      </c>
    </row>
    <row r="129" s="13" customFormat="1">
      <c r="A129" s="13"/>
      <c r="B129" s="242"/>
      <c r="C129" s="243"/>
      <c r="D129" s="233" t="s">
        <v>241</v>
      </c>
      <c r="E129" s="244" t="s">
        <v>1</v>
      </c>
      <c r="F129" s="245" t="s">
        <v>1056</v>
      </c>
      <c r="G129" s="243"/>
      <c r="H129" s="246">
        <v>29.16</v>
      </c>
      <c r="I129" s="247"/>
      <c r="J129" s="243"/>
      <c r="K129" s="243"/>
      <c r="L129" s="248"/>
      <c r="M129" s="249"/>
      <c r="N129" s="250"/>
      <c r="O129" s="250"/>
      <c r="P129" s="250"/>
      <c r="Q129" s="250"/>
      <c r="R129" s="250"/>
      <c r="S129" s="250"/>
      <c r="T129" s="25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2" t="s">
        <v>241</v>
      </c>
      <c r="AU129" s="252" t="s">
        <v>86</v>
      </c>
      <c r="AV129" s="13" t="s">
        <v>86</v>
      </c>
      <c r="AW129" s="13" t="s">
        <v>33</v>
      </c>
      <c r="AX129" s="13" t="s">
        <v>84</v>
      </c>
      <c r="AY129" s="252" t="s">
        <v>136</v>
      </c>
    </row>
    <row r="130" s="2" customFormat="1" ht="49.05" customHeight="1">
      <c r="A130" s="38"/>
      <c r="B130" s="39"/>
      <c r="C130" s="219" t="s">
        <v>86</v>
      </c>
      <c r="D130" s="219" t="s">
        <v>139</v>
      </c>
      <c r="E130" s="220" t="s">
        <v>1057</v>
      </c>
      <c r="F130" s="221" t="s">
        <v>966</v>
      </c>
      <c r="G130" s="222" t="s">
        <v>234</v>
      </c>
      <c r="H130" s="223">
        <v>53.219999999999999</v>
      </c>
      <c r="I130" s="224"/>
      <c r="J130" s="225">
        <f>ROUND(I130*H130,2)</f>
        <v>0</v>
      </c>
      <c r="K130" s="226"/>
      <c r="L130" s="44"/>
      <c r="M130" s="227" t="s">
        <v>1</v>
      </c>
      <c r="N130" s="228" t="s">
        <v>41</v>
      </c>
      <c r="O130" s="91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156</v>
      </c>
      <c r="AT130" s="231" t="s">
        <v>139</v>
      </c>
      <c r="AU130" s="231" t="s">
        <v>86</v>
      </c>
      <c r="AY130" s="17" t="s">
        <v>136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84</v>
      </c>
      <c r="BK130" s="232">
        <f>ROUND(I130*H130,2)</f>
        <v>0</v>
      </c>
      <c r="BL130" s="17" t="s">
        <v>156</v>
      </c>
      <c r="BM130" s="231" t="s">
        <v>1058</v>
      </c>
    </row>
    <row r="131" s="13" customFormat="1">
      <c r="A131" s="13"/>
      <c r="B131" s="242"/>
      <c r="C131" s="243"/>
      <c r="D131" s="233" t="s">
        <v>241</v>
      </c>
      <c r="E131" s="244" t="s">
        <v>1</v>
      </c>
      <c r="F131" s="245" t="s">
        <v>1059</v>
      </c>
      <c r="G131" s="243"/>
      <c r="H131" s="246">
        <v>53.219999999999999</v>
      </c>
      <c r="I131" s="247"/>
      <c r="J131" s="243"/>
      <c r="K131" s="243"/>
      <c r="L131" s="248"/>
      <c r="M131" s="249"/>
      <c r="N131" s="250"/>
      <c r="O131" s="250"/>
      <c r="P131" s="250"/>
      <c r="Q131" s="250"/>
      <c r="R131" s="250"/>
      <c r="S131" s="250"/>
      <c r="T131" s="25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2" t="s">
        <v>241</v>
      </c>
      <c r="AU131" s="252" t="s">
        <v>86</v>
      </c>
      <c r="AV131" s="13" t="s">
        <v>86</v>
      </c>
      <c r="AW131" s="13" t="s">
        <v>33</v>
      </c>
      <c r="AX131" s="13" t="s">
        <v>84</v>
      </c>
      <c r="AY131" s="252" t="s">
        <v>136</v>
      </c>
    </row>
    <row r="132" s="2" customFormat="1" ht="44.25" customHeight="1">
      <c r="A132" s="38"/>
      <c r="B132" s="39"/>
      <c r="C132" s="219" t="s">
        <v>151</v>
      </c>
      <c r="D132" s="219" t="s">
        <v>139</v>
      </c>
      <c r="E132" s="220" t="s">
        <v>243</v>
      </c>
      <c r="F132" s="221" t="s">
        <v>244</v>
      </c>
      <c r="G132" s="222" t="s">
        <v>234</v>
      </c>
      <c r="H132" s="223">
        <v>0.96599999999999997</v>
      </c>
      <c r="I132" s="224"/>
      <c r="J132" s="225">
        <f>ROUND(I132*H132,2)</f>
        <v>0</v>
      </c>
      <c r="K132" s="226"/>
      <c r="L132" s="44"/>
      <c r="M132" s="227" t="s">
        <v>1</v>
      </c>
      <c r="N132" s="228" t="s">
        <v>41</v>
      </c>
      <c r="O132" s="91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1" t="s">
        <v>156</v>
      </c>
      <c r="AT132" s="231" t="s">
        <v>139</v>
      </c>
      <c r="AU132" s="231" t="s">
        <v>86</v>
      </c>
      <c r="AY132" s="17" t="s">
        <v>136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7" t="s">
        <v>84</v>
      </c>
      <c r="BK132" s="232">
        <f>ROUND(I132*H132,2)</f>
        <v>0</v>
      </c>
      <c r="BL132" s="17" t="s">
        <v>156</v>
      </c>
      <c r="BM132" s="231" t="s">
        <v>1060</v>
      </c>
    </row>
    <row r="133" s="2" customFormat="1">
      <c r="A133" s="38"/>
      <c r="B133" s="39"/>
      <c r="C133" s="40"/>
      <c r="D133" s="233" t="s">
        <v>145</v>
      </c>
      <c r="E133" s="40"/>
      <c r="F133" s="234" t="s">
        <v>1061</v>
      </c>
      <c r="G133" s="40"/>
      <c r="H133" s="40"/>
      <c r="I133" s="235"/>
      <c r="J133" s="40"/>
      <c r="K133" s="40"/>
      <c r="L133" s="44"/>
      <c r="M133" s="236"/>
      <c r="N133" s="237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145</v>
      </c>
      <c r="AU133" s="17" t="s">
        <v>86</v>
      </c>
    </row>
    <row r="134" s="2" customFormat="1" ht="62.7" customHeight="1">
      <c r="A134" s="38"/>
      <c r="B134" s="39"/>
      <c r="C134" s="219" t="s">
        <v>156</v>
      </c>
      <c r="D134" s="219" t="s">
        <v>139</v>
      </c>
      <c r="E134" s="220" t="s">
        <v>270</v>
      </c>
      <c r="F134" s="221" t="s">
        <v>271</v>
      </c>
      <c r="G134" s="222" t="s">
        <v>234</v>
      </c>
      <c r="H134" s="223">
        <v>83.346000000000004</v>
      </c>
      <c r="I134" s="224"/>
      <c r="J134" s="225">
        <f>ROUND(I134*H134,2)</f>
        <v>0</v>
      </c>
      <c r="K134" s="226"/>
      <c r="L134" s="44"/>
      <c r="M134" s="227" t="s">
        <v>1</v>
      </c>
      <c r="N134" s="228" t="s">
        <v>41</v>
      </c>
      <c r="O134" s="91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156</v>
      </c>
      <c r="AT134" s="231" t="s">
        <v>139</v>
      </c>
      <c r="AU134" s="231" t="s">
        <v>86</v>
      </c>
      <c r="AY134" s="17" t="s">
        <v>136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84</v>
      </c>
      <c r="BK134" s="232">
        <f>ROUND(I134*H134,2)</f>
        <v>0</v>
      </c>
      <c r="BL134" s="17" t="s">
        <v>156</v>
      </c>
      <c r="BM134" s="231" t="s">
        <v>1062</v>
      </c>
    </row>
    <row r="135" s="2" customFormat="1" ht="66.75" customHeight="1">
      <c r="A135" s="38"/>
      <c r="B135" s="39"/>
      <c r="C135" s="219" t="s">
        <v>135</v>
      </c>
      <c r="D135" s="219" t="s">
        <v>139</v>
      </c>
      <c r="E135" s="220" t="s">
        <v>274</v>
      </c>
      <c r="F135" s="221" t="s">
        <v>275</v>
      </c>
      <c r="G135" s="222" t="s">
        <v>234</v>
      </c>
      <c r="H135" s="223">
        <v>416.73000000000002</v>
      </c>
      <c r="I135" s="224"/>
      <c r="J135" s="225">
        <f>ROUND(I135*H135,2)</f>
        <v>0</v>
      </c>
      <c r="K135" s="226"/>
      <c r="L135" s="44"/>
      <c r="M135" s="227" t="s">
        <v>1</v>
      </c>
      <c r="N135" s="228" t="s">
        <v>41</v>
      </c>
      <c r="O135" s="91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1" t="s">
        <v>156</v>
      </c>
      <c r="AT135" s="231" t="s">
        <v>139</v>
      </c>
      <c r="AU135" s="231" t="s">
        <v>86</v>
      </c>
      <c r="AY135" s="17" t="s">
        <v>136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7" t="s">
        <v>84</v>
      </c>
      <c r="BK135" s="232">
        <f>ROUND(I135*H135,2)</f>
        <v>0</v>
      </c>
      <c r="BL135" s="17" t="s">
        <v>156</v>
      </c>
      <c r="BM135" s="231" t="s">
        <v>1063</v>
      </c>
    </row>
    <row r="136" s="13" customFormat="1">
      <c r="A136" s="13"/>
      <c r="B136" s="242"/>
      <c r="C136" s="243"/>
      <c r="D136" s="233" t="s">
        <v>241</v>
      </c>
      <c r="E136" s="244" t="s">
        <v>1</v>
      </c>
      <c r="F136" s="245" t="s">
        <v>1064</v>
      </c>
      <c r="G136" s="243"/>
      <c r="H136" s="246">
        <v>416.73000000000002</v>
      </c>
      <c r="I136" s="247"/>
      <c r="J136" s="243"/>
      <c r="K136" s="243"/>
      <c r="L136" s="248"/>
      <c r="M136" s="249"/>
      <c r="N136" s="250"/>
      <c r="O136" s="250"/>
      <c r="P136" s="250"/>
      <c r="Q136" s="250"/>
      <c r="R136" s="250"/>
      <c r="S136" s="250"/>
      <c r="T136" s="25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2" t="s">
        <v>241</v>
      </c>
      <c r="AU136" s="252" t="s">
        <v>86</v>
      </c>
      <c r="AV136" s="13" t="s">
        <v>86</v>
      </c>
      <c r="AW136" s="13" t="s">
        <v>33</v>
      </c>
      <c r="AX136" s="13" t="s">
        <v>84</v>
      </c>
      <c r="AY136" s="252" t="s">
        <v>136</v>
      </c>
    </row>
    <row r="137" s="2" customFormat="1" ht="44.25" customHeight="1">
      <c r="A137" s="38"/>
      <c r="B137" s="39"/>
      <c r="C137" s="219" t="s">
        <v>165</v>
      </c>
      <c r="D137" s="219" t="s">
        <v>139</v>
      </c>
      <c r="E137" s="220" t="s">
        <v>279</v>
      </c>
      <c r="F137" s="221" t="s">
        <v>280</v>
      </c>
      <c r="G137" s="222" t="s">
        <v>281</v>
      </c>
      <c r="H137" s="223">
        <v>166.69200000000001</v>
      </c>
      <c r="I137" s="224"/>
      <c r="J137" s="225">
        <f>ROUND(I137*H137,2)</f>
        <v>0</v>
      </c>
      <c r="K137" s="226"/>
      <c r="L137" s="44"/>
      <c r="M137" s="227" t="s">
        <v>1</v>
      </c>
      <c r="N137" s="228" t="s">
        <v>41</v>
      </c>
      <c r="O137" s="91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156</v>
      </c>
      <c r="AT137" s="231" t="s">
        <v>139</v>
      </c>
      <c r="AU137" s="231" t="s">
        <v>86</v>
      </c>
      <c r="AY137" s="17" t="s">
        <v>136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7" t="s">
        <v>84</v>
      </c>
      <c r="BK137" s="232">
        <f>ROUND(I137*H137,2)</f>
        <v>0</v>
      </c>
      <c r="BL137" s="17" t="s">
        <v>156</v>
      </c>
      <c r="BM137" s="231" t="s">
        <v>1065</v>
      </c>
    </row>
    <row r="138" s="2" customFormat="1">
      <c r="A138" s="38"/>
      <c r="B138" s="39"/>
      <c r="C138" s="40"/>
      <c r="D138" s="233" t="s">
        <v>145</v>
      </c>
      <c r="E138" s="40"/>
      <c r="F138" s="234" t="s">
        <v>1066</v>
      </c>
      <c r="G138" s="40"/>
      <c r="H138" s="40"/>
      <c r="I138" s="235"/>
      <c r="J138" s="40"/>
      <c r="K138" s="40"/>
      <c r="L138" s="44"/>
      <c r="M138" s="236"/>
      <c r="N138" s="237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145</v>
      </c>
      <c r="AU138" s="17" t="s">
        <v>86</v>
      </c>
    </row>
    <row r="139" s="13" customFormat="1">
      <c r="A139" s="13"/>
      <c r="B139" s="242"/>
      <c r="C139" s="243"/>
      <c r="D139" s="233" t="s">
        <v>241</v>
      </c>
      <c r="E139" s="244" t="s">
        <v>1</v>
      </c>
      <c r="F139" s="245" t="s">
        <v>1067</v>
      </c>
      <c r="G139" s="243"/>
      <c r="H139" s="246">
        <v>166.69200000000001</v>
      </c>
      <c r="I139" s="247"/>
      <c r="J139" s="243"/>
      <c r="K139" s="243"/>
      <c r="L139" s="248"/>
      <c r="M139" s="249"/>
      <c r="N139" s="250"/>
      <c r="O139" s="250"/>
      <c r="P139" s="250"/>
      <c r="Q139" s="250"/>
      <c r="R139" s="250"/>
      <c r="S139" s="250"/>
      <c r="T139" s="25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2" t="s">
        <v>241</v>
      </c>
      <c r="AU139" s="252" t="s">
        <v>86</v>
      </c>
      <c r="AV139" s="13" t="s">
        <v>86</v>
      </c>
      <c r="AW139" s="13" t="s">
        <v>33</v>
      </c>
      <c r="AX139" s="13" t="s">
        <v>84</v>
      </c>
      <c r="AY139" s="252" t="s">
        <v>136</v>
      </c>
    </row>
    <row r="140" s="2" customFormat="1" ht="37.8" customHeight="1">
      <c r="A140" s="38"/>
      <c r="B140" s="39"/>
      <c r="C140" s="219" t="s">
        <v>170</v>
      </c>
      <c r="D140" s="219" t="s">
        <v>139</v>
      </c>
      <c r="E140" s="220" t="s">
        <v>286</v>
      </c>
      <c r="F140" s="221" t="s">
        <v>287</v>
      </c>
      <c r="G140" s="222" t="s">
        <v>234</v>
      </c>
      <c r="H140" s="223">
        <v>83.346000000000004</v>
      </c>
      <c r="I140" s="224"/>
      <c r="J140" s="225">
        <f>ROUND(I140*H140,2)</f>
        <v>0</v>
      </c>
      <c r="K140" s="226"/>
      <c r="L140" s="44"/>
      <c r="M140" s="227" t="s">
        <v>1</v>
      </c>
      <c r="N140" s="228" t="s">
        <v>41</v>
      </c>
      <c r="O140" s="91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156</v>
      </c>
      <c r="AT140" s="231" t="s">
        <v>139</v>
      </c>
      <c r="AU140" s="231" t="s">
        <v>86</v>
      </c>
      <c r="AY140" s="17" t="s">
        <v>136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7" t="s">
        <v>84</v>
      </c>
      <c r="BK140" s="232">
        <f>ROUND(I140*H140,2)</f>
        <v>0</v>
      </c>
      <c r="BL140" s="17" t="s">
        <v>156</v>
      </c>
      <c r="BM140" s="231" t="s">
        <v>1068</v>
      </c>
    </row>
    <row r="141" s="2" customFormat="1" ht="44.25" customHeight="1">
      <c r="A141" s="38"/>
      <c r="B141" s="39"/>
      <c r="C141" s="219" t="s">
        <v>175</v>
      </c>
      <c r="D141" s="219" t="s">
        <v>139</v>
      </c>
      <c r="E141" s="220" t="s">
        <v>290</v>
      </c>
      <c r="F141" s="221" t="s">
        <v>678</v>
      </c>
      <c r="G141" s="222" t="s">
        <v>234</v>
      </c>
      <c r="H141" s="223">
        <v>41.689</v>
      </c>
      <c r="I141" s="224"/>
      <c r="J141" s="225">
        <f>ROUND(I141*H141,2)</f>
        <v>0</v>
      </c>
      <c r="K141" s="226"/>
      <c r="L141" s="44"/>
      <c r="M141" s="227" t="s">
        <v>1</v>
      </c>
      <c r="N141" s="228" t="s">
        <v>41</v>
      </c>
      <c r="O141" s="91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1" t="s">
        <v>156</v>
      </c>
      <c r="AT141" s="231" t="s">
        <v>139</v>
      </c>
      <c r="AU141" s="231" t="s">
        <v>86</v>
      </c>
      <c r="AY141" s="17" t="s">
        <v>136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7" t="s">
        <v>84</v>
      </c>
      <c r="BK141" s="232">
        <f>ROUND(I141*H141,2)</f>
        <v>0</v>
      </c>
      <c r="BL141" s="17" t="s">
        <v>156</v>
      </c>
      <c r="BM141" s="231" t="s">
        <v>1069</v>
      </c>
    </row>
    <row r="142" s="2" customFormat="1">
      <c r="A142" s="38"/>
      <c r="B142" s="39"/>
      <c r="C142" s="40"/>
      <c r="D142" s="233" t="s">
        <v>145</v>
      </c>
      <c r="E142" s="40"/>
      <c r="F142" s="234" t="s">
        <v>1070</v>
      </c>
      <c r="G142" s="40"/>
      <c r="H142" s="40"/>
      <c r="I142" s="235"/>
      <c r="J142" s="40"/>
      <c r="K142" s="40"/>
      <c r="L142" s="44"/>
      <c r="M142" s="236"/>
      <c r="N142" s="237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145</v>
      </c>
      <c r="AU142" s="17" t="s">
        <v>86</v>
      </c>
    </row>
    <row r="143" s="2" customFormat="1" ht="16.5" customHeight="1">
      <c r="A143" s="38"/>
      <c r="B143" s="39"/>
      <c r="C143" s="253" t="s">
        <v>180</v>
      </c>
      <c r="D143" s="253" t="s">
        <v>295</v>
      </c>
      <c r="E143" s="254" t="s">
        <v>296</v>
      </c>
      <c r="F143" s="255" t="s">
        <v>297</v>
      </c>
      <c r="G143" s="256" t="s">
        <v>281</v>
      </c>
      <c r="H143" s="257">
        <v>83.378</v>
      </c>
      <c r="I143" s="258"/>
      <c r="J143" s="259">
        <f>ROUND(I143*H143,2)</f>
        <v>0</v>
      </c>
      <c r="K143" s="260"/>
      <c r="L143" s="261"/>
      <c r="M143" s="262" t="s">
        <v>1</v>
      </c>
      <c r="N143" s="263" t="s">
        <v>41</v>
      </c>
      <c r="O143" s="91"/>
      <c r="P143" s="229">
        <f>O143*H143</f>
        <v>0</v>
      </c>
      <c r="Q143" s="229">
        <v>1</v>
      </c>
      <c r="R143" s="229">
        <f>Q143*H143</f>
        <v>83.378</v>
      </c>
      <c r="S143" s="229">
        <v>0</v>
      </c>
      <c r="T143" s="23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1" t="s">
        <v>175</v>
      </c>
      <c r="AT143" s="231" t="s">
        <v>295</v>
      </c>
      <c r="AU143" s="231" t="s">
        <v>86</v>
      </c>
      <c r="AY143" s="17" t="s">
        <v>136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7" t="s">
        <v>84</v>
      </c>
      <c r="BK143" s="232">
        <f>ROUND(I143*H143,2)</f>
        <v>0</v>
      </c>
      <c r="BL143" s="17" t="s">
        <v>156</v>
      </c>
      <c r="BM143" s="231" t="s">
        <v>1071</v>
      </c>
    </row>
    <row r="144" s="2" customFormat="1">
      <c r="A144" s="38"/>
      <c r="B144" s="39"/>
      <c r="C144" s="40"/>
      <c r="D144" s="233" t="s">
        <v>145</v>
      </c>
      <c r="E144" s="40"/>
      <c r="F144" s="234" t="s">
        <v>1072</v>
      </c>
      <c r="G144" s="40"/>
      <c r="H144" s="40"/>
      <c r="I144" s="235"/>
      <c r="J144" s="40"/>
      <c r="K144" s="40"/>
      <c r="L144" s="44"/>
      <c r="M144" s="236"/>
      <c r="N144" s="237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145</v>
      </c>
      <c r="AU144" s="17" t="s">
        <v>86</v>
      </c>
    </row>
    <row r="145" s="13" customFormat="1">
      <c r="A145" s="13"/>
      <c r="B145" s="242"/>
      <c r="C145" s="243"/>
      <c r="D145" s="233" t="s">
        <v>241</v>
      </c>
      <c r="E145" s="244" t="s">
        <v>1</v>
      </c>
      <c r="F145" s="245" t="s">
        <v>1073</v>
      </c>
      <c r="G145" s="243"/>
      <c r="H145" s="246">
        <v>83.378</v>
      </c>
      <c r="I145" s="247"/>
      <c r="J145" s="243"/>
      <c r="K145" s="243"/>
      <c r="L145" s="248"/>
      <c r="M145" s="249"/>
      <c r="N145" s="250"/>
      <c r="O145" s="250"/>
      <c r="P145" s="250"/>
      <c r="Q145" s="250"/>
      <c r="R145" s="250"/>
      <c r="S145" s="250"/>
      <c r="T145" s="25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2" t="s">
        <v>241</v>
      </c>
      <c r="AU145" s="252" t="s">
        <v>86</v>
      </c>
      <c r="AV145" s="13" t="s">
        <v>86</v>
      </c>
      <c r="AW145" s="13" t="s">
        <v>33</v>
      </c>
      <c r="AX145" s="13" t="s">
        <v>84</v>
      </c>
      <c r="AY145" s="252" t="s">
        <v>136</v>
      </c>
    </row>
    <row r="146" s="2" customFormat="1" ht="24.15" customHeight="1">
      <c r="A146" s="38"/>
      <c r="B146" s="39"/>
      <c r="C146" s="219" t="s">
        <v>187</v>
      </c>
      <c r="D146" s="219" t="s">
        <v>139</v>
      </c>
      <c r="E146" s="220" t="s">
        <v>785</v>
      </c>
      <c r="F146" s="221" t="s">
        <v>786</v>
      </c>
      <c r="G146" s="222" t="s">
        <v>214</v>
      </c>
      <c r="H146" s="223">
        <v>22.175000000000001</v>
      </c>
      <c r="I146" s="224"/>
      <c r="J146" s="225">
        <f>ROUND(I146*H146,2)</f>
        <v>0</v>
      </c>
      <c r="K146" s="226"/>
      <c r="L146" s="44"/>
      <c r="M146" s="227" t="s">
        <v>1</v>
      </c>
      <c r="N146" s="228" t="s">
        <v>41</v>
      </c>
      <c r="O146" s="91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156</v>
      </c>
      <c r="AT146" s="231" t="s">
        <v>139</v>
      </c>
      <c r="AU146" s="231" t="s">
        <v>86</v>
      </c>
      <c r="AY146" s="17" t="s">
        <v>136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84</v>
      </c>
      <c r="BK146" s="232">
        <f>ROUND(I146*H146,2)</f>
        <v>0</v>
      </c>
      <c r="BL146" s="17" t="s">
        <v>156</v>
      </c>
      <c r="BM146" s="231" t="s">
        <v>1074</v>
      </c>
    </row>
    <row r="147" s="2" customFormat="1">
      <c r="A147" s="38"/>
      <c r="B147" s="39"/>
      <c r="C147" s="40"/>
      <c r="D147" s="233" t="s">
        <v>145</v>
      </c>
      <c r="E147" s="40"/>
      <c r="F147" s="234" t="s">
        <v>1022</v>
      </c>
      <c r="G147" s="40"/>
      <c r="H147" s="40"/>
      <c r="I147" s="235"/>
      <c r="J147" s="40"/>
      <c r="K147" s="40"/>
      <c r="L147" s="44"/>
      <c r="M147" s="236"/>
      <c r="N147" s="237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145</v>
      </c>
      <c r="AU147" s="17" t="s">
        <v>86</v>
      </c>
    </row>
    <row r="148" s="13" customFormat="1">
      <c r="A148" s="13"/>
      <c r="B148" s="242"/>
      <c r="C148" s="243"/>
      <c r="D148" s="233" t="s">
        <v>241</v>
      </c>
      <c r="E148" s="244" t="s">
        <v>1</v>
      </c>
      <c r="F148" s="245" t="s">
        <v>1075</v>
      </c>
      <c r="G148" s="243"/>
      <c r="H148" s="246">
        <v>22.175000000000001</v>
      </c>
      <c r="I148" s="247"/>
      <c r="J148" s="243"/>
      <c r="K148" s="243"/>
      <c r="L148" s="248"/>
      <c r="M148" s="249"/>
      <c r="N148" s="250"/>
      <c r="O148" s="250"/>
      <c r="P148" s="250"/>
      <c r="Q148" s="250"/>
      <c r="R148" s="250"/>
      <c r="S148" s="250"/>
      <c r="T148" s="25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2" t="s">
        <v>241</v>
      </c>
      <c r="AU148" s="252" t="s">
        <v>86</v>
      </c>
      <c r="AV148" s="13" t="s">
        <v>86</v>
      </c>
      <c r="AW148" s="13" t="s">
        <v>33</v>
      </c>
      <c r="AX148" s="13" t="s">
        <v>84</v>
      </c>
      <c r="AY148" s="252" t="s">
        <v>136</v>
      </c>
    </row>
    <row r="149" s="12" customFormat="1" ht="22.8" customHeight="1">
      <c r="A149" s="12"/>
      <c r="B149" s="203"/>
      <c r="C149" s="204"/>
      <c r="D149" s="205" t="s">
        <v>75</v>
      </c>
      <c r="E149" s="217" t="s">
        <v>156</v>
      </c>
      <c r="F149" s="217" t="s">
        <v>432</v>
      </c>
      <c r="G149" s="204"/>
      <c r="H149" s="204"/>
      <c r="I149" s="207"/>
      <c r="J149" s="218">
        <f>BK149</f>
        <v>0</v>
      </c>
      <c r="K149" s="204"/>
      <c r="L149" s="209"/>
      <c r="M149" s="210"/>
      <c r="N149" s="211"/>
      <c r="O149" s="211"/>
      <c r="P149" s="212">
        <f>SUM(P150:P162)</f>
        <v>0</v>
      </c>
      <c r="Q149" s="211"/>
      <c r="R149" s="212">
        <f>SUM(R150:R162)</f>
        <v>2.7369774599999999</v>
      </c>
      <c r="S149" s="211"/>
      <c r="T149" s="213">
        <f>SUM(T150:T162)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4" t="s">
        <v>84</v>
      </c>
      <c r="AT149" s="215" t="s">
        <v>75</v>
      </c>
      <c r="AU149" s="215" t="s">
        <v>84</v>
      </c>
      <c r="AY149" s="214" t="s">
        <v>136</v>
      </c>
      <c r="BK149" s="216">
        <f>SUM(BK150:BK162)</f>
        <v>0</v>
      </c>
    </row>
    <row r="150" s="2" customFormat="1" ht="24.15" customHeight="1">
      <c r="A150" s="38"/>
      <c r="B150" s="39"/>
      <c r="C150" s="219" t="s">
        <v>192</v>
      </c>
      <c r="D150" s="219" t="s">
        <v>139</v>
      </c>
      <c r="E150" s="220" t="s">
        <v>1024</v>
      </c>
      <c r="F150" s="221" t="s">
        <v>1025</v>
      </c>
      <c r="G150" s="222" t="s">
        <v>214</v>
      </c>
      <c r="H150" s="223">
        <v>22.175000000000001</v>
      </c>
      <c r="I150" s="224"/>
      <c r="J150" s="225">
        <f>ROUND(I150*H150,2)</f>
        <v>0</v>
      </c>
      <c r="K150" s="226"/>
      <c r="L150" s="44"/>
      <c r="M150" s="227" t="s">
        <v>1</v>
      </c>
      <c r="N150" s="228" t="s">
        <v>41</v>
      </c>
      <c r="O150" s="91"/>
      <c r="P150" s="229">
        <f>O150*H150</f>
        <v>0</v>
      </c>
      <c r="Q150" s="229">
        <v>0</v>
      </c>
      <c r="R150" s="229">
        <f>Q150*H150</f>
        <v>0</v>
      </c>
      <c r="S150" s="229">
        <v>0</v>
      </c>
      <c r="T150" s="23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1" t="s">
        <v>156</v>
      </c>
      <c r="AT150" s="231" t="s">
        <v>139</v>
      </c>
      <c r="AU150" s="231" t="s">
        <v>86</v>
      </c>
      <c r="AY150" s="17" t="s">
        <v>136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7" t="s">
        <v>84</v>
      </c>
      <c r="BK150" s="232">
        <f>ROUND(I150*H150,2)</f>
        <v>0</v>
      </c>
      <c r="BL150" s="17" t="s">
        <v>156</v>
      </c>
      <c r="BM150" s="231" t="s">
        <v>1076</v>
      </c>
    </row>
    <row r="151" s="2" customFormat="1">
      <c r="A151" s="38"/>
      <c r="B151" s="39"/>
      <c r="C151" s="40"/>
      <c r="D151" s="233" t="s">
        <v>145</v>
      </c>
      <c r="E151" s="40"/>
      <c r="F151" s="234" t="s">
        <v>1077</v>
      </c>
      <c r="G151" s="40"/>
      <c r="H151" s="40"/>
      <c r="I151" s="235"/>
      <c r="J151" s="40"/>
      <c r="K151" s="40"/>
      <c r="L151" s="44"/>
      <c r="M151" s="236"/>
      <c r="N151" s="237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145</v>
      </c>
      <c r="AU151" s="17" t="s">
        <v>86</v>
      </c>
    </row>
    <row r="152" s="13" customFormat="1">
      <c r="A152" s="13"/>
      <c r="B152" s="242"/>
      <c r="C152" s="243"/>
      <c r="D152" s="233" t="s">
        <v>241</v>
      </c>
      <c r="E152" s="244" t="s">
        <v>1</v>
      </c>
      <c r="F152" s="245" t="s">
        <v>1075</v>
      </c>
      <c r="G152" s="243"/>
      <c r="H152" s="246">
        <v>22.175000000000001</v>
      </c>
      <c r="I152" s="247"/>
      <c r="J152" s="243"/>
      <c r="K152" s="243"/>
      <c r="L152" s="248"/>
      <c r="M152" s="249"/>
      <c r="N152" s="250"/>
      <c r="O152" s="250"/>
      <c r="P152" s="250"/>
      <c r="Q152" s="250"/>
      <c r="R152" s="250"/>
      <c r="S152" s="250"/>
      <c r="T152" s="25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2" t="s">
        <v>241</v>
      </c>
      <c r="AU152" s="252" t="s">
        <v>86</v>
      </c>
      <c r="AV152" s="13" t="s">
        <v>86</v>
      </c>
      <c r="AW152" s="13" t="s">
        <v>33</v>
      </c>
      <c r="AX152" s="13" t="s">
        <v>84</v>
      </c>
      <c r="AY152" s="252" t="s">
        <v>136</v>
      </c>
    </row>
    <row r="153" s="2" customFormat="1" ht="24.15" customHeight="1">
      <c r="A153" s="38"/>
      <c r="B153" s="39"/>
      <c r="C153" s="219" t="s">
        <v>260</v>
      </c>
      <c r="D153" s="219" t="s">
        <v>139</v>
      </c>
      <c r="E153" s="220" t="s">
        <v>1028</v>
      </c>
      <c r="F153" s="221" t="s">
        <v>1029</v>
      </c>
      <c r="G153" s="222" t="s">
        <v>214</v>
      </c>
      <c r="H153" s="223">
        <v>8.8699999999999992</v>
      </c>
      <c r="I153" s="224"/>
      <c r="J153" s="225">
        <f>ROUND(I153*H153,2)</f>
        <v>0</v>
      </c>
      <c r="K153" s="226"/>
      <c r="L153" s="44"/>
      <c r="M153" s="227" t="s">
        <v>1</v>
      </c>
      <c r="N153" s="228" t="s">
        <v>41</v>
      </c>
      <c r="O153" s="91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1" t="s">
        <v>156</v>
      </c>
      <c r="AT153" s="231" t="s">
        <v>139</v>
      </c>
      <c r="AU153" s="231" t="s">
        <v>86</v>
      </c>
      <c r="AY153" s="17" t="s">
        <v>136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7" t="s">
        <v>84</v>
      </c>
      <c r="BK153" s="232">
        <f>ROUND(I153*H153,2)</f>
        <v>0</v>
      </c>
      <c r="BL153" s="17" t="s">
        <v>156</v>
      </c>
      <c r="BM153" s="231" t="s">
        <v>1078</v>
      </c>
    </row>
    <row r="154" s="2" customFormat="1">
      <c r="A154" s="38"/>
      <c r="B154" s="39"/>
      <c r="C154" s="40"/>
      <c r="D154" s="233" t="s">
        <v>145</v>
      </c>
      <c r="E154" s="40"/>
      <c r="F154" s="234" t="s">
        <v>1031</v>
      </c>
      <c r="G154" s="40"/>
      <c r="H154" s="40"/>
      <c r="I154" s="235"/>
      <c r="J154" s="40"/>
      <c r="K154" s="40"/>
      <c r="L154" s="44"/>
      <c r="M154" s="236"/>
      <c r="N154" s="237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145</v>
      </c>
      <c r="AU154" s="17" t="s">
        <v>86</v>
      </c>
    </row>
    <row r="155" s="13" customFormat="1">
      <c r="A155" s="13"/>
      <c r="B155" s="242"/>
      <c r="C155" s="243"/>
      <c r="D155" s="233" t="s">
        <v>241</v>
      </c>
      <c r="E155" s="244" t="s">
        <v>1</v>
      </c>
      <c r="F155" s="245" t="s">
        <v>1079</v>
      </c>
      <c r="G155" s="243"/>
      <c r="H155" s="246">
        <v>8.8699999999999992</v>
      </c>
      <c r="I155" s="247"/>
      <c r="J155" s="243"/>
      <c r="K155" s="243"/>
      <c r="L155" s="248"/>
      <c r="M155" s="249"/>
      <c r="N155" s="250"/>
      <c r="O155" s="250"/>
      <c r="P155" s="250"/>
      <c r="Q155" s="250"/>
      <c r="R155" s="250"/>
      <c r="S155" s="250"/>
      <c r="T155" s="25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2" t="s">
        <v>241</v>
      </c>
      <c r="AU155" s="252" t="s">
        <v>86</v>
      </c>
      <c r="AV155" s="13" t="s">
        <v>86</v>
      </c>
      <c r="AW155" s="13" t="s">
        <v>33</v>
      </c>
      <c r="AX155" s="13" t="s">
        <v>84</v>
      </c>
      <c r="AY155" s="252" t="s">
        <v>136</v>
      </c>
    </row>
    <row r="156" s="2" customFormat="1" ht="37.8" customHeight="1">
      <c r="A156" s="38"/>
      <c r="B156" s="39"/>
      <c r="C156" s="219" t="s">
        <v>264</v>
      </c>
      <c r="D156" s="219" t="s">
        <v>139</v>
      </c>
      <c r="E156" s="220" t="s">
        <v>434</v>
      </c>
      <c r="F156" s="221" t="s">
        <v>435</v>
      </c>
      <c r="G156" s="222" t="s">
        <v>214</v>
      </c>
      <c r="H156" s="223">
        <v>34</v>
      </c>
      <c r="I156" s="224"/>
      <c r="J156" s="225">
        <f>ROUND(I156*H156,2)</f>
        <v>0</v>
      </c>
      <c r="K156" s="226"/>
      <c r="L156" s="44"/>
      <c r="M156" s="227" t="s">
        <v>1</v>
      </c>
      <c r="N156" s="228" t="s">
        <v>41</v>
      </c>
      <c r="O156" s="91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1" t="s">
        <v>156</v>
      </c>
      <c r="AT156" s="231" t="s">
        <v>139</v>
      </c>
      <c r="AU156" s="231" t="s">
        <v>86</v>
      </c>
      <c r="AY156" s="17" t="s">
        <v>136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7" t="s">
        <v>84</v>
      </c>
      <c r="BK156" s="232">
        <f>ROUND(I156*H156,2)</f>
        <v>0</v>
      </c>
      <c r="BL156" s="17" t="s">
        <v>156</v>
      </c>
      <c r="BM156" s="231" t="s">
        <v>1080</v>
      </c>
    </row>
    <row r="157" s="2" customFormat="1">
      <c r="A157" s="38"/>
      <c r="B157" s="39"/>
      <c r="C157" s="40"/>
      <c r="D157" s="233" t="s">
        <v>145</v>
      </c>
      <c r="E157" s="40"/>
      <c r="F157" s="234" t="s">
        <v>1081</v>
      </c>
      <c r="G157" s="40"/>
      <c r="H157" s="40"/>
      <c r="I157" s="235"/>
      <c r="J157" s="40"/>
      <c r="K157" s="40"/>
      <c r="L157" s="44"/>
      <c r="M157" s="236"/>
      <c r="N157" s="237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145</v>
      </c>
      <c r="AU157" s="17" t="s">
        <v>86</v>
      </c>
    </row>
    <row r="158" s="2" customFormat="1" ht="44.25" customHeight="1">
      <c r="A158" s="38"/>
      <c r="B158" s="39"/>
      <c r="C158" s="219" t="s">
        <v>269</v>
      </c>
      <c r="D158" s="219" t="s">
        <v>139</v>
      </c>
      <c r="E158" s="220" t="s">
        <v>438</v>
      </c>
      <c r="F158" s="221" t="s">
        <v>439</v>
      </c>
      <c r="G158" s="222" t="s">
        <v>214</v>
      </c>
      <c r="H158" s="223">
        <v>170</v>
      </c>
      <c r="I158" s="224"/>
      <c r="J158" s="225">
        <f>ROUND(I158*H158,2)</f>
        <v>0</v>
      </c>
      <c r="K158" s="226"/>
      <c r="L158" s="44"/>
      <c r="M158" s="227" t="s">
        <v>1</v>
      </c>
      <c r="N158" s="228" t="s">
        <v>41</v>
      </c>
      <c r="O158" s="91"/>
      <c r="P158" s="229">
        <f>O158*H158</f>
        <v>0</v>
      </c>
      <c r="Q158" s="229">
        <v>0</v>
      </c>
      <c r="R158" s="229">
        <f>Q158*H158</f>
        <v>0</v>
      </c>
      <c r="S158" s="229">
        <v>0</v>
      </c>
      <c r="T158" s="23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1" t="s">
        <v>156</v>
      </c>
      <c r="AT158" s="231" t="s">
        <v>139</v>
      </c>
      <c r="AU158" s="231" t="s">
        <v>86</v>
      </c>
      <c r="AY158" s="17" t="s">
        <v>136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7" t="s">
        <v>84</v>
      </c>
      <c r="BK158" s="232">
        <f>ROUND(I158*H158,2)</f>
        <v>0</v>
      </c>
      <c r="BL158" s="17" t="s">
        <v>156</v>
      </c>
      <c r="BM158" s="231" t="s">
        <v>1082</v>
      </c>
    </row>
    <row r="159" s="2" customFormat="1">
      <c r="A159" s="38"/>
      <c r="B159" s="39"/>
      <c r="C159" s="40"/>
      <c r="D159" s="233" t="s">
        <v>145</v>
      </c>
      <c r="E159" s="40"/>
      <c r="F159" s="234" t="s">
        <v>1083</v>
      </c>
      <c r="G159" s="40"/>
      <c r="H159" s="40"/>
      <c r="I159" s="235"/>
      <c r="J159" s="40"/>
      <c r="K159" s="40"/>
      <c r="L159" s="44"/>
      <c r="M159" s="236"/>
      <c r="N159" s="237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145</v>
      </c>
      <c r="AU159" s="17" t="s">
        <v>86</v>
      </c>
    </row>
    <row r="160" s="13" customFormat="1">
      <c r="A160" s="13"/>
      <c r="B160" s="242"/>
      <c r="C160" s="243"/>
      <c r="D160" s="233" t="s">
        <v>241</v>
      </c>
      <c r="E160" s="244" t="s">
        <v>1</v>
      </c>
      <c r="F160" s="245" t="s">
        <v>1084</v>
      </c>
      <c r="G160" s="243"/>
      <c r="H160" s="246">
        <v>170</v>
      </c>
      <c r="I160" s="247"/>
      <c r="J160" s="243"/>
      <c r="K160" s="243"/>
      <c r="L160" s="248"/>
      <c r="M160" s="249"/>
      <c r="N160" s="250"/>
      <c r="O160" s="250"/>
      <c r="P160" s="250"/>
      <c r="Q160" s="250"/>
      <c r="R160" s="250"/>
      <c r="S160" s="250"/>
      <c r="T160" s="25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2" t="s">
        <v>241</v>
      </c>
      <c r="AU160" s="252" t="s">
        <v>86</v>
      </c>
      <c r="AV160" s="13" t="s">
        <v>86</v>
      </c>
      <c r="AW160" s="13" t="s">
        <v>33</v>
      </c>
      <c r="AX160" s="13" t="s">
        <v>84</v>
      </c>
      <c r="AY160" s="252" t="s">
        <v>136</v>
      </c>
    </row>
    <row r="161" s="2" customFormat="1" ht="49.05" customHeight="1">
      <c r="A161" s="38"/>
      <c r="B161" s="39"/>
      <c r="C161" s="219" t="s">
        <v>8</v>
      </c>
      <c r="D161" s="219" t="s">
        <v>139</v>
      </c>
      <c r="E161" s="220" t="s">
        <v>443</v>
      </c>
      <c r="F161" s="221" t="s">
        <v>444</v>
      </c>
      <c r="G161" s="222" t="s">
        <v>234</v>
      </c>
      <c r="H161" s="223">
        <v>0.96599999999999997</v>
      </c>
      <c r="I161" s="224"/>
      <c r="J161" s="225">
        <f>ROUND(I161*H161,2)</f>
        <v>0</v>
      </c>
      <c r="K161" s="226"/>
      <c r="L161" s="44"/>
      <c r="M161" s="227" t="s">
        <v>1</v>
      </c>
      <c r="N161" s="228" t="s">
        <v>41</v>
      </c>
      <c r="O161" s="91"/>
      <c r="P161" s="229">
        <f>O161*H161</f>
        <v>0</v>
      </c>
      <c r="Q161" s="229">
        <v>2.83331</v>
      </c>
      <c r="R161" s="229">
        <f>Q161*H161</f>
        <v>2.7369774599999999</v>
      </c>
      <c r="S161" s="229">
        <v>0</v>
      </c>
      <c r="T161" s="230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1" t="s">
        <v>156</v>
      </c>
      <c r="AT161" s="231" t="s">
        <v>139</v>
      </c>
      <c r="AU161" s="231" t="s">
        <v>86</v>
      </c>
      <c r="AY161" s="17" t="s">
        <v>136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7" t="s">
        <v>84</v>
      </c>
      <c r="BK161" s="232">
        <f>ROUND(I161*H161,2)</f>
        <v>0</v>
      </c>
      <c r="BL161" s="17" t="s">
        <v>156</v>
      </c>
      <c r="BM161" s="231" t="s">
        <v>1085</v>
      </c>
    </row>
    <row r="162" s="2" customFormat="1">
      <c r="A162" s="38"/>
      <c r="B162" s="39"/>
      <c r="C162" s="40"/>
      <c r="D162" s="233" t="s">
        <v>145</v>
      </c>
      <c r="E162" s="40"/>
      <c r="F162" s="234" t="s">
        <v>1086</v>
      </c>
      <c r="G162" s="40"/>
      <c r="H162" s="40"/>
      <c r="I162" s="235"/>
      <c r="J162" s="40"/>
      <c r="K162" s="40"/>
      <c r="L162" s="44"/>
      <c r="M162" s="236"/>
      <c r="N162" s="237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145</v>
      </c>
      <c r="AU162" s="17" t="s">
        <v>86</v>
      </c>
    </row>
    <row r="163" s="12" customFormat="1" ht="22.8" customHeight="1">
      <c r="A163" s="12"/>
      <c r="B163" s="203"/>
      <c r="C163" s="204"/>
      <c r="D163" s="205" t="s">
        <v>75</v>
      </c>
      <c r="E163" s="217" t="s">
        <v>135</v>
      </c>
      <c r="F163" s="217" t="s">
        <v>453</v>
      </c>
      <c r="G163" s="204"/>
      <c r="H163" s="204"/>
      <c r="I163" s="207"/>
      <c r="J163" s="218">
        <f>BK163</f>
        <v>0</v>
      </c>
      <c r="K163" s="204"/>
      <c r="L163" s="209"/>
      <c r="M163" s="210"/>
      <c r="N163" s="211"/>
      <c r="O163" s="211"/>
      <c r="P163" s="212">
        <f>SUM(P164:P167)</f>
        <v>0</v>
      </c>
      <c r="Q163" s="211"/>
      <c r="R163" s="212">
        <f>SUM(R164:R167)</f>
        <v>26.02496</v>
      </c>
      <c r="S163" s="211"/>
      <c r="T163" s="213">
        <f>SUM(T164:T167)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14" t="s">
        <v>84</v>
      </c>
      <c r="AT163" s="215" t="s">
        <v>75</v>
      </c>
      <c r="AU163" s="215" t="s">
        <v>84</v>
      </c>
      <c r="AY163" s="214" t="s">
        <v>136</v>
      </c>
      <c r="BK163" s="216">
        <f>SUM(BK164:BK167)</f>
        <v>0</v>
      </c>
    </row>
    <row r="164" s="2" customFormat="1" ht="55.5" customHeight="1">
      <c r="A164" s="38"/>
      <c r="B164" s="39"/>
      <c r="C164" s="219" t="s">
        <v>278</v>
      </c>
      <c r="D164" s="219" t="s">
        <v>139</v>
      </c>
      <c r="E164" s="220" t="s">
        <v>502</v>
      </c>
      <c r="F164" s="221" t="s">
        <v>503</v>
      </c>
      <c r="G164" s="222" t="s">
        <v>214</v>
      </c>
      <c r="H164" s="223">
        <v>34</v>
      </c>
      <c r="I164" s="224"/>
      <c r="J164" s="225">
        <f>ROUND(I164*H164,2)</f>
        <v>0</v>
      </c>
      <c r="K164" s="226"/>
      <c r="L164" s="44"/>
      <c r="M164" s="227" t="s">
        <v>1</v>
      </c>
      <c r="N164" s="228" t="s">
        <v>41</v>
      </c>
      <c r="O164" s="91"/>
      <c r="P164" s="229">
        <f>O164*H164</f>
        <v>0</v>
      </c>
      <c r="Q164" s="229">
        <v>0.61404000000000003</v>
      </c>
      <c r="R164" s="229">
        <f>Q164*H164</f>
        <v>20.877359999999999</v>
      </c>
      <c r="S164" s="229">
        <v>0</v>
      </c>
      <c r="T164" s="23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1" t="s">
        <v>156</v>
      </c>
      <c r="AT164" s="231" t="s">
        <v>139</v>
      </c>
      <c r="AU164" s="231" t="s">
        <v>86</v>
      </c>
      <c r="AY164" s="17" t="s">
        <v>136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7" t="s">
        <v>84</v>
      </c>
      <c r="BK164" s="232">
        <f>ROUND(I164*H164,2)</f>
        <v>0</v>
      </c>
      <c r="BL164" s="17" t="s">
        <v>156</v>
      </c>
      <c r="BM164" s="231" t="s">
        <v>1087</v>
      </c>
    </row>
    <row r="165" s="2" customFormat="1">
      <c r="A165" s="38"/>
      <c r="B165" s="39"/>
      <c r="C165" s="40"/>
      <c r="D165" s="233" t="s">
        <v>145</v>
      </c>
      <c r="E165" s="40"/>
      <c r="F165" s="234" t="s">
        <v>1083</v>
      </c>
      <c r="G165" s="40"/>
      <c r="H165" s="40"/>
      <c r="I165" s="235"/>
      <c r="J165" s="40"/>
      <c r="K165" s="40"/>
      <c r="L165" s="44"/>
      <c r="M165" s="236"/>
      <c r="N165" s="237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145</v>
      </c>
      <c r="AU165" s="17" t="s">
        <v>86</v>
      </c>
    </row>
    <row r="166" s="2" customFormat="1" ht="37.8" customHeight="1">
      <c r="A166" s="38"/>
      <c r="B166" s="39"/>
      <c r="C166" s="219" t="s">
        <v>285</v>
      </c>
      <c r="D166" s="219" t="s">
        <v>139</v>
      </c>
      <c r="E166" s="220" t="s">
        <v>507</v>
      </c>
      <c r="F166" s="221" t="s">
        <v>508</v>
      </c>
      <c r="G166" s="222" t="s">
        <v>214</v>
      </c>
      <c r="H166" s="223">
        <v>34</v>
      </c>
      <c r="I166" s="224"/>
      <c r="J166" s="225">
        <f>ROUND(I166*H166,2)</f>
        <v>0</v>
      </c>
      <c r="K166" s="226"/>
      <c r="L166" s="44"/>
      <c r="M166" s="227" t="s">
        <v>1</v>
      </c>
      <c r="N166" s="228" t="s">
        <v>41</v>
      </c>
      <c r="O166" s="91"/>
      <c r="P166" s="229">
        <f>O166*H166</f>
        <v>0</v>
      </c>
      <c r="Q166" s="229">
        <v>0.15140000000000001</v>
      </c>
      <c r="R166" s="229">
        <f>Q166*H166</f>
        <v>5.1476000000000006</v>
      </c>
      <c r="S166" s="229">
        <v>0</v>
      </c>
      <c r="T166" s="23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1" t="s">
        <v>156</v>
      </c>
      <c r="AT166" s="231" t="s">
        <v>139</v>
      </c>
      <c r="AU166" s="231" t="s">
        <v>86</v>
      </c>
      <c r="AY166" s="17" t="s">
        <v>136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7" t="s">
        <v>84</v>
      </c>
      <c r="BK166" s="232">
        <f>ROUND(I166*H166,2)</f>
        <v>0</v>
      </c>
      <c r="BL166" s="17" t="s">
        <v>156</v>
      </c>
      <c r="BM166" s="231" t="s">
        <v>1088</v>
      </c>
    </row>
    <row r="167" s="2" customFormat="1">
      <c r="A167" s="38"/>
      <c r="B167" s="39"/>
      <c r="C167" s="40"/>
      <c r="D167" s="233" t="s">
        <v>145</v>
      </c>
      <c r="E167" s="40"/>
      <c r="F167" s="234" t="s">
        <v>1089</v>
      </c>
      <c r="G167" s="40"/>
      <c r="H167" s="40"/>
      <c r="I167" s="235"/>
      <c r="J167" s="40"/>
      <c r="K167" s="40"/>
      <c r="L167" s="44"/>
      <c r="M167" s="236"/>
      <c r="N167" s="237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145</v>
      </c>
      <c r="AU167" s="17" t="s">
        <v>86</v>
      </c>
    </row>
    <row r="168" s="12" customFormat="1" ht="22.8" customHeight="1">
      <c r="A168" s="12"/>
      <c r="B168" s="203"/>
      <c r="C168" s="204"/>
      <c r="D168" s="205" t="s">
        <v>75</v>
      </c>
      <c r="E168" s="217" t="s">
        <v>175</v>
      </c>
      <c r="F168" s="217" t="s">
        <v>511</v>
      </c>
      <c r="G168" s="204"/>
      <c r="H168" s="204"/>
      <c r="I168" s="207"/>
      <c r="J168" s="218">
        <f>BK168</f>
        <v>0</v>
      </c>
      <c r="K168" s="204"/>
      <c r="L168" s="209"/>
      <c r="M168" s="210"/>
      <c r="N168" s="211"/>
      <c r="O168" s="211"/>
      <c r="P168" s="212">
        <f>SUM(P169:P170)</f>
        <v>0</v>
      </c>
      <c r="Q168" s="211"/>
      <c r="R168" s="212">
        <f>SUM(R169:R170)</f>
        <v>0</v>
      </c>
      <c r="S168" s="211"/>
      <c r="T168" s="213">
        <f>SUM(T169:T170)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14" t="s">
        <v>84</v>
      </c>
      <c r="AT168" s="215" t="s">
        <v>75</v>
      </c>
      <c r="AU168" s="215" t="s">
        <v>84</v>
      </c>
      <c r="AY168" s="214" t="s">
        <v>136</v>
      </c>
      <c r="BK168" s="216">
        <f>SUM(BK169:BK170)</f>
        <v>0</v>
      </c>
    </row>
    <row r="169" s="2" customFormat="1" ht="33" customHeight="1">
      <c r="A169" s="38"/>
      <c r="B169" s="39"/>
      <c r="C169" s="219" t="s">
        <v>289</v>
      </c>
      <c r="D169" s="219" t="s">
        <v>139</v>
      </c>
      <c r="E169" s="220" t="s">
        <v>538</v>
      </c>
      <c r="F169" s="221" t="s">
        <v>539</v>
      </c>
      <c r="G169" s="222" t="s">
        <v>234</v>
      </c>
      <c r="H169" s="223">
        <v>2.8460000000000001</v>
      </c>
      <c r="I169" s="224"/>
      <c r="J169" s="225">
        <f>ROUND(I169*H169,2)</f>
        <v>0</v>
      </c>
      <c r="K169" s="226"/>
      <c r="L169" s="44"/>
      <c r="M169" s="227" t="s">
        <v>1</v>
      </c>
      <c r="N169" s="228" t="s">
        <v>41</v>
      </c>
      <c r="O169" s="91"/>
      <c r="P169" s="229">
        <f>O169*H169</f>
        <v>0</v>
      </c>
      <c r="Q169" s="229">
        <v>0</v>
      </c>
      <c r="R169" s="229">
        <f>Q169*H169</f>
        <v>0</v>
      </c>
      <c r="S169" s="229">
        <v>0</v>
      </c>
      <c r="T169" s="23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1" t="s">
        <v>156</v>
      </c>
      <c r="AT169" s="231" t="s">
        <v>139</v>
      </c>
      <c r="AU169" s="231" t="s">
        <v>86</v>
      </c>
      <c r="AY169" s="17" t="s">
        <v>136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7" t="s">
        <v>84</v>
      </c>
      <c r="BK169" s="232">
        <f>ROUND(I169*H169,2)</f>
        <v>0</v>
      </c>
      <c r="BL169" s="17" t="s">
        <v>156</v>
      </c>
      <c r="BM169" s="231" t="s">
        <v>1090</v>
      </c>
    </row>
    <row r="170" s="2" customFormat="1">
      <c r="A170" s="38"/>
      <c r="B170" s="39"/>
      <c r="C170" s="40"/>
      <c r="D170" s="233" t="s">
        <v>145</v>
      </c>
      <c r="E170" s="40"/>
      <c r="F170" s="234" t="s">
        <v>1091</v>
      </c>
      <c r="G170" s="40"/>
      <c r="H170" s="40"/>
      <c r="I170" s="235"/>
      <c r="J170" s="40"/>
      <c r="K170" s="40"/>
      <c r="L170" s="44"/>
      <c r="M170" s="236"/>
      <c r="N170" s="237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145</v>
      </c>
      <c r="AU170" s="17" t="s">
        <v>86</v>
      </c>
    </row>
    <row r="171" s="12" customFormat="1" ht="22.8" customHeight="1">
      <c r="A171" s="12"/>
      <c r="B171" s="203"/>
      <c r="C171" s="204"/>
      <c r="D171" s="205" t="s">
        <v>75</v>
      </c>
      <c r="E171" s="217" t="s">
        <v>180</v>
      </c>
      <c r="F171" s="217" t="s">
        <v>542</v>
      </c>
      <c r="G171" s="204"/>
      <c r="H171" s="204"/>
      <c r="I171" s="207"/>
      <c r="J171" s="218">
        <f>BK171</f>
        <v>0</v>
      </c>
      <c r="K171" s="204"/>
      <c r="L171" s="209"/>
      <c r="M171" s="210"/>
      <c r="N171" s="211"/>
      <c r="O171" s="211"/>
      <c r="P171" s="212">
        <f>SUM(P172:P180)</f>
        <v>0</v>
      </c>
      <c r="Q171" s="211"/>
      <c r="R171" s="212">
        <f>SUM(R172:R180)</f>
        <v>13.853054499999999</v>
      </c>
      <c r="S171" s="211"/>
      <c r="T171" s="213">
        <f>SUM(T172:T180)</f>
        <v>25.4925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4" t="s">
        <v>84</v>
      </c>
      <c r="AT171" s="215" t="s">
        <v>75</v>
      </c>
      <c r="AU171" s="215" t="s">
        <v>84</v>
      </c>
      <c r="AY171" s="214" t="s">
        <v>136</v>
      </c>
      <c r="BK171" s="216">
        <f>SUM(BK172:BK180)</f>
        <v>0</v>
      </c>
    </row>
    <row r="172" s="2" customFormat="1" ht="24.15" customHeight="1">
      <c r="A172" s="38"/>
      <c r="B172" s="39"/>
      <c r="C172" s="219" t="s">
        <v>294</v>
      </c>
      <c r="D172" s="219" t="s">
        <v>139</v>
      </c>
      <c r="E172" s="220" t="s">
        <v>1092</v>
      </c>
      <c r="F172" s="221" t="s">
        <v>1093</v>
      </c>
      <c r="G172" s="222" t="s">
        <v>515</v>
      </c>
      <c r="H172" s="223">
        <v>8.8699999999999992</v>
      </c>
      <c r="I172" s="224"/>
      <c r="J172" s="225">
        <f>ROUND(I172*H172,2)</f>
        <v>0</v>
      </c>
      <c r="K172" s="226"/>
      <c r="L172" s="44"/>
      <c r="M172" s="227" t="s">
        <v>1</v>
      </c>
      <c r="N172" s="228" t="s">
        <v>41</v>
      </c>
      <c r="O172" s="91"/>
      <c r="P172" s="229">
        <f>O172*H172</f>
        <v>0</v>
      </c>
      <c r="Q172" s="229">
        <v>0.88534999999999997</v>
      </c>
      <c r="R172" s="229">
        <f>Q172*H172</f>
        <v>7.8530544999999989</v>
      </c>
      <c r="S172" s="229">
        <v>0</v>
      </c>
      <c r="T172" s="23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1" t="s">
        <v>156</v>
      </c>
      <c r="AT172" s="231" t="s">
        <v>139</v>
      </c>
      <c r="AU172" s="231" t="s">
        <v>86</v>
      </c>
      <c r="AY172" s="17" t="s">
        <v>136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7" t="s">
        <v>84</v>
      </c>
      <c r="BK172" s="232">
        <f>ROUND(I172*H172,2)</f>
        <v>0</v>
      </c>
      <c r="BL172" s="17" t="s">
        <v>156</v>
      </c>
      <c r="BM172" s="231" t="s">
        <v>1094</v>
      </c>
    </row>
    <row r="173" s="2" customFormat="1">
      <c r="A173" s="38"/>
      <c r="B173" s="39"/>
      <c r="C173" s="40"/>
      <c r="D173" s="233" t="s">
        <v>145</v>
      </c>
      <c r="E173" s="40"/>
      <c r="F173" s="234" t="s">
        <v>1095</v>
      </c>
      <c r="G173" s="40"/>
      <c r="H173" s="40"/>
      <c r="I173" s="235"/>
      <c r="J173" s="40"/>
      <c r="K173" s="40"/>
      <c r="L173" s="44"/>
      <c r="M173" s="236"/>
      <c r="N173" s="237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145</v>
      </c>
      <c r="AU173" s="17" t="s">
        <v>86</v>
      </c>
    </row>
    <row r="174" s="2" customFormat="1" ht="16.5" customHeight="1">
      <c r="A174" s="38"/>
      <c r="B174" s="39"/>
      <c r="C174" s="253" t="s">
        <v>301</v>
      </c>
      <c r="D174" s="253" t="s">
        <v>295</v>
      </c>
      <c r="E174" s="254" t="s">
        <v>1096</v>
      </c>
      <c r="F174" s="255" t="s">
        <v>1097</v>
      </c>
      <c r="G174" s="256" t="s">
        <v>219</v>
      </c>
      <c r="H174" s="257">
        <v>4</v>
      </c>
      <c r="I174" s="258"/>
      <c r="J174" s="259">
        <f>ROUND(I174*H174,2)</f>
        <v>0</v>
      </c>
      <c r="K174" s="260"/>
      <c r="L174" s="261"/>
      <c r="M174" s="262" t="s">
        <v>1</v>
      </c>
      <c r="N174" s="263" t="s">
        <v>41</v>
      </c>
      <c r="O174" s="91"/>
      <c r="P174" s="229">
        <f>O174*H174</f>
        <v>0</v>
      </c>
      <c r="Q174" s="229">
        <v>1.5</v>
      </c>
      <c r="R174" s="229">
        <f>Q174*H174</f>
        <v>6</v>
      </c>
      <c r="S174" s="229">
        <v>0</v>
      </c>
      <c r="T174" s="230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1" t="s">
        <v>175</v>
      </c>
      <c r="AT174" s="231" t="s">
        <v>295</v>
      </c>
      <c r="AU174" s="231" t="s">
        <v>86</v>
      </c>
      <c r="AY174" s="17" t="s">
        <v>136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7" t="s">
        <v>84</v>
      </c>
      <c r="BK174" s="232">
        <f>ROUND(I174*H174,2)</f>
        <v>0</v>
      </c>
      <c r="BL174" s="17" t="s">
        <v>156</v>
      </c>
      <c r="BM174" s="231" t="s">
        <v>1098</v>
      </c>
    </row>
    <row r="175" s="2" customFormat="1">
      <c r="A175" s="38"/>
      <c r="B175" s="39"/>
      <c r="C175" s="40"/>
      <c r="D175" s="233" t="s">
        <v>145</v>
      </c>
      <c r="E175" s="40"/>
      <c r="F175" s="234" t="s">
        <v>1099</v>
      </c>
      <c r="G175" s="40"/>
      <c r="H175" s="40"/>
      <c r="I175" s="235"/>
      <c r="J175" s="40"/>
      <c r="K175" s="40"/>
      <c r="L175" s="44"/>
      <c r="M175" s="236"/>
      <c r="N175" s="237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145</v>
      </c>
      <c r="AU175" s="17" t="s">
        <v>86</v>
      </c>
    </row>
    <row r="176" s="2" customFormat="1" ht="55.5" customHeight="1">
      <c r="A176" s="38"/>
      <c r="B176" s="39"/>
      <c r="C176" s="219" t="s">
        <v>7</v>
      </c>
      <c r="D176" s="219" t="s">
        <v>139</v>
      </c>
      <c r="E176" s="220" t="s">
        <v>1100</v>
      </c>
      <c r="F176" s="221" t="s">
        <v>1101</v>
      </c>
      <c r="G176" s="222" t="s">
        <v>515</v>
      </c>
      <c r="H176" s="223">
        <v>7.5</v>
      </c>
      <c r="I176" s="224"/>
      <c r="J176" s="225">
        <f>ROUND(I176*H176,2)</f>
        <v>0</v>
      </c>
      <c r="K176" s="226"/>
      <c r="L176" s="44"/>
      <c r="M176" s="227" t="s">
        <v>1</v>
      </c>
      <c r="N176" s="228" t="s">
        <v>41</v>
      </c>
      <c r="O176" s="91"/>
      <c r="P176" s="229">
        <f>O176*H176</f>
        <v>0</v>
      </c>
      <c r="Q176" s="229">
        <v>0</v>
      </c>
      <c r="R176" s="229">
        <f>Q176*H176</f>
        <v>0</v>
      </c>
      <c r="S176" s="229">
        <v>2.0550000000000002</v>
      </c>
      <c r="T176" s="230">
        <f>S176*H176</f>
        <v>15.412500000000001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1" t="s">
        <v>156</v>
      </c>
      <c r="AT176" s="231" t="s">
        <v>139</v>
      </c>
      <c r="AU176" s="231" t="s">
        <v>86</v>
      </c>
      <c r="AY176" s="17" t="s">
        <v>136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7" t="s">
        <v>84</v>
      </c>
      <c r="BK176" s="232">
        <f>ROUND(I176*H176,2)</f>
        <v>0</v>
      </c>
      <c r="BL176" s="17" t="s">
        <v>156</v>
      </c>
      <c r="BM176" s="231" t="s">
        <v>1102</v>
      </c>
    </row>
    <row r="177" s="2" customFormat="1">
      <c r="A177" s="38"/>
      <c r="B177" s="39"/>
      <c r="C177" s="40"/>
      <c r="D177" s="233" t="s">
        <v>145</v>
      </c>
      <c r="E177" s="40"/>
      <c r="F177" s="234" t="s">
        <v>1103</v>
      </c>
      <c r="G177" s="40"/>
      <c r="H177" s="40"/>
      <c r="I177" s="235"/>
      <c r="J177" s="40"/>
      <c r="K177" s="40"/>
      <c r="L177" s="44"/>
      <c r="M177" s="236"/>
      <c r="N177" s="237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145</v>
      </c>
      <c r="AU177" s="17" t="s">
        <v>86</v>
      </c>
    </row>
    <row r="178" s="2" customFormat="1" ht="49.05" customHeight="1">
      <c r="A178" s="38"/>
      <c r="B178" s="39"/>
      <c r="C178" s="219" t="s">
        <v>309</v>
      </c>
      <c r="D178" s="219" t="s">
        <v>139</v>
      </c>
      <c r="E178" s="220" t="s">
        <v>1104</v>
      </c>
      <c r="F178" s="221" t="s">
        <v>1105</v>
      </c>
      <c r="G178" s="222" t="s">
        <v>234</v>
      </c>
      <c r="H178" s="223">
        <v>4.2000000000000002</v>
      </c>
      <c r="I178" s="224"/>
      <c r="J178" s="225">
        <f>ROUND(I178*H178,2)</f>
        <v>0</v>
      </c>
      <c r="K178" s="226"/>
      <c r="L178" s="44"/>
      <c r="M178" s="227" t="s">
        <v>1</v>
      </c>
      <c r="N178" s="228" t="s">
        <v>41</v>
      </c>
      <c r="O178" s="91"/>
      <c r="P178" s="229">
        <f>O178*H178</f>
        <v>0</v>
      </c>
      <c r="Q178" s="229">
        <v>0</v>
      </c>
      <c r="R178" s="229">
        <f>Q178*H178</f>
        <v>0</v>
      </c>
      <c r="S178" s="229">
        <v>2.3999999999999999</v>
      </c>
      <c r="T178" s="230">
        <f>S178*H178</f>
        <v>10.08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1" t="s">
        <v>156</v>
      </c>
      <c r="AT178" s="231" t="s">
        <v>139</v>
      </c>
      <c r="AU178" s="231" t="s">
        <v>86</v>
      </c>
      <c r="AY178" s="17" t="s">
        <v>136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7" t="s">
        <v>84</v>
      </c>
      <c r="BK178" s="232">
        <f>ROUND(I178*H178,2)</f>
        <v>0</v>
      </c>
      <c r="BL178" s="17" t="s">
        <v>156</v>
      </c>
      <c r="BM178" s="231" t="s">
        <v>1106</v>
      </c>
    </row>
    <row r="179" s="2" customFormat="1">
      <c r="A179" s="38"/>
      <c r="B179" s="39"/>
      <c r="C179" s="40"/>
      <c r="D179" s="233" t="s">
        <v>145</v>
      </c>
      <c r="E179" s="40"/>
      <c r="F179" s="234" t="s">
        <v>1107</v>
      </c>
      <c r="G179" s="40"/>
      <c r="H179" s="40"/>
      <c r="I179" s="235"/>
      <c r="J179" s="40"/>
      <c r="K179" s="40"/>
      <c r="L179" s="44"/>
      <c r="M179" s="236"/>
      <c r="N179" s="237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145</v>
      </c>
      <c r="AU179" s="17" t="s">
        <v>86</v>
      </c>
    </row>
    <row r="180" s="13" customFormat="1">
      <c r="A180" s="13"/>
      <c r="B180" s="242"/>
      <c r="C180" s="243"/>
      <c r="D180" s="233" t="s">
        <v>241</v>
      </c>
      <c r="E180" s="244" t="s">
        <v>1</v>
      </c>
      <c r="F180" s="245" t="s">
        <v>1108</v>
      </c>
      <c r="G180" s="243"/>
      <c r="H180" s="246">
        <v>4.2000000000000002</v>
      </c>
      <c r="I180" s="247"/>
      <c r="J180" s="243"/>
      <c r="K180" s="243"/>
      <c r="L180" s="248"/>
      <c r="M180" s="249"/>
      <c r="N180" s="250"/>
      <c r="O180" s="250"/>
      <c r="P180" s="250"/>
      <c r="Q180" s="250"/>
      <c r="R180" s="250"/>
      <c r="S180" s="250"/>
      <c r="T180" s="25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2" t="s">
        <v>241</v>
      </c>
      <c r="AU180" s="252" t="s">
        <v>86</v>
      </c>
      <c r="AV180" s="13" t="s">
        <v>86</v>
      </c>
      <c r="AW180" s="13" t="s">
        <v>33</v>
      </c>
      <c r="AX180" s="13" t="s">
        <v>84</v>
      </c>
      <c r="AY180" s="252" t="s">
        <v>136</v>
      </c>
    </row>
    <row r="181" s="12" customFormat="1" ht="22.8" customHeight="1">
      <c r="A181" s="12"/>
      <c r="B181" s="203"/>
      <c r="C181" s="204"/>
      <c r="D181" s="205" t="s">
        <v>75</v>
      </c>
      <c r="E181" s="217" t="s">
        <v>623</v>
      </c>
      <c r="F181" s="217" t="s">
        <v>624</v>
      </c>
      <c r="G181" s="204"/>
      <c r="H181" s="204"/>
      <c r="I181" s="207"/>
      <c r="J181" s="218">
        <f>BK181</f>
        <v>0</v>
      </c>
      <c r="K181" s="204"/>
      <c r="L181" s="209"/>
      <c r="M181" s="210"/>
      <c r="N181" s="211"/>
      <c r="O181" s="211"/>
      <c r="P181" s="212">
        <f>SUM(P182:P188)</f>
        <v>0</v>
      </c>
      <c r="Q181" s="211"/>
      <c r="R181" s="212">
        <f>SUM(R182:R188)</f>
        <v>0</v>
      </c>
      <c r="S181" s="211"/>
      <c r="T181" s="213">
        <f>SUM(T182:T188)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4" t="s">
        <v>84</v>
      </c>
      <c r="AT181" s="215" t="s">
        <v>75</v>
      </c>
      <c r="AU181" s="215" t="s">
        <v>84</v>
      </c>
      <c r="AY181" s="214" t="s">
        <v>136</v>
      </c>
      <c r="BK181" s="216">
        <f>SUM(BK182:BK188)</f>
        <v>0</v>
      </c>
    </row>
    <row r="182" s="2" customFormat="1" ht="37.8" customHeight="1">
      <c r="A182" s="38"/>
      <c r="B182" s="39"/>
      <c r="C182" s="219" t="s">
        <v>313</v>
      </c>
      <c r="D182" s="219" t="s">
        <v>139</v>
      </c>
      <c r="E182" s="220" t="s">
        <v>1109</v>
      </c>
      <c r="F182" s="221" t="s">
        <v>1110</v>
      </c>
      <c r="G182" s="222" t="s">
        <v>281</v>
      </c>
      <c r="H182" s="223">
        <v>13.68</v>
      </c>
      <c r="I182" s="224"/>
      <c r="J182" s="225">
        <f>ROUND(I182*H182,2)</f>
        <v>0</v>
      </c>
      <c r="K182" s="226"/>
      <c r="L182" s="44"/>
      <c r="M182" s="227" t="s">
        <v>1</v>
      </c>
      <c r="N182" s="228" t="s">
        <v>41</v>
      </c>
      <c r="O182" s="91"/>
      <c r="P182" s="229">
        <f>O182*H182</f>
        <v>0</v>
      </c>
      <c r="Q182" s="229">
        <v>0</v>
      </c>
      <c r="R182" s="229">
        <f>Q182*H182</f>
        <v>0</v>
      </c>
      <c r="S182" s="229">
        <v>0</v>
      </c>
      <c r="T182" s="230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1" t="s">
        <v>156</v>
      </c>
      <c r="AT182" s="231" t="s">
        <v>139</v>
      </c>
      <c r="AU182" s="231" t="s">
        <v>86</v>
      </c>
      <c r="AY182" s="17" t="s">
        <v>136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7" t="s">
        <v>84</v>
      </c>
      <c r="BK182" s="232">
        <f>ROUND(I182*H182,2)</f>
        <v>0</v>
      </c>
      <c r="BL182" s="17" t="s">
        <v>156</v>
      </c>
      <c r="BM182" s="231" t="s">
        <v>1111</v>
      </c>
    </row>
    <row r="183" s="13" customFormat="1">
      <c r="A183" s="13"/>
      <c r="B183" s="242"/>
      <c r="C183" s="243"/>
      <c r="D183" s="233" t="s">
        <v>241</v>
      </c>
      <c r="E183" s="244" t="s">
        <v>1</v>
      </c>
      <c r="F183" s="245" t="s">
        <v>1112</v>
      </c>
      <c r="G183" s="243"/>
      <c r="H183" s="246">
        <v>13.68</v>
      </c>
      <c r="I183" s="247"/>
      <c r="J183" s="243"/>
      <c r="K183" s="243"/>
      <c r="L183" s="248"/>
      <c r="M183" s="249"/>
      <c r="N183" s="250"/>
      <c r="O183" s="250"/>
      <c r="P183" s="250"/>
      <c r="Q183" s="250"/>
      <c r="R183" s="250"/>
      <c r="S183" s="250"/>
      <c r="T183" s="25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2" t="s">
        <v>241</v>
      </c>
      <c r="AU183" s="252" t="s">
        <v>86</v>
      </c>
      <c r="AV183" s="13" t="s">
        <v>86</v>
      </c>
      <c r="AW183" s="13" t="s">
        <v>33</v>
      </c>
      <c r="AX183" s="13" t="s">
        <v>84</v>
      </c>
      <c r="AY183" s="252" t="s">
        <v>136</v>
      </c>
    </row>
    <row r="184" s="2" customFormat="1" ht="49.05" customHeight="1">
      <c r="A184" s="38"/>
      <c r="B184" s="39"/>
      <c r="C184" s="219" t="s">
        <v>319</v>
      </c>
      <c r="D184" s="219" t="s">
        <v>139</v>
      </c>
      <c r="E184" s="220" t="s">
        <v>1113</v>
      </c>
      <c r="F184" s="221" t="s">
        <v>1114</v>
      </c>
      <c r="G184" s="222" t="s">
        <v>281</v>
      </c>
      <c r="H184" s="223">
        <v>191.52000000000001</v>
      </c>
      <c r="I184" s="224"/>
      <c r="J184" s="225">
        <f>ROUND(I184*H184,2)</f>
        <v>0</v>
      </c>
      <c r="K184" s="226"/>
      <c r="L184" s="44"/>
      <c r="M184" s="227" t="s">
        <v>1</v>
      </c>
      <c r="N184" s="228" t="s">
        <v>41</v>
      </c>
      <c r="O184" s="91"/>
      <c r="P184" s="229">
        <f>O184*H184</f>
        <v>0</v>
      </c>
      <c r="Q184" s="229">
        <v>0</v>
      </c>
      <c r="R184" s="229">
        <f>Q184*H184</f>
        <v>0</v>
      </c>
      <c r="S184" s="229">
        <v>0</v>
      </c>
      <c r="T184" s="230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1" t="s">
        <v>156</v>
      </c>
      <c r="AT184" s="231" t="s">
        <v>139</v>
      </c>
      <c r="AU184" s="231" t="s">
        <v>86</v>
      </c>
      <c r="AY184" s="17" t="s">
        <v>136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7" t="s">
        <v>84</v>
      </c>
      <c r="BK184" s="232">
        <f>ROUND(I184*H184,2)</f>
        <v>0</v>
      </c>
      <c r="BL184" s="17" t="s">
        <v>156</v>
      </c>
      <c r="BM184" s="231" t="s">
        <v>1115</v>
      </c>
    </row>
    <row r="185" s="13" customFormat="1">
      <c r="A185" s="13"/>
      <c r="B185" s="242"/>
      <c r="C185" s="243"/>
      <c r="D185" s="233" t="s">
        <v>241</v>
      </c>
      <c r="E185" s="244" t="s">
        <v>1</v>
      </c>
      <c r="F185" s="245" t="s">
        <v>1116</v>
      </c>
      <c r="G185" s="243"/>
      <c r="H185" s="246">
        <v>191.52000000000001</v>
      </c>
      <c r="I185" s="247"/>
      <c r="J185" s="243"/>
      <c r="K185" s="243"/>
      <c r="L185" s="248"/>
      <c r="M185" s="249"/>
      <c r="N185" s="250"/>
      <c r="O185" s="250"/>
      <c r="P185" s="250"/>
      <c r="Q185" s="250"/>
      <c r="R185" s="250"/>
      <c r="S185" s="250"/>
      <c r="T185" s="25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2" t="s">
        <v>241</v>
      </c>
      <c r="AU185" s="252" t="s">
        <v>86</v>
      </c>
      <c r="AV185" s="13" t="s">
        <v>86</v>
      </c>
      <c r="AW185" s="13" t="s">
        <v>33</v>
      </c>
      <c r="AX185" s="13" t="s">
        <v>84</v>
      </c>
      <c r="AY185" s="252" t="s">
        <v>136</v>
      </c>
    </row>
    <row r="186" s="2" customFormat="1" ht="44.25" customHeight="1">
      <c r="A186" s="38"/>
      <c r="B186" s="39"/>
      <c r="C186" s="219" t="s">
        <v>323</v>
      </c>
      <c r="D186" s="219" t="s">
        <v>139</v>
      </c>
      <c r="E186" s="220" t="s">
        <v>1117</v>
      </c>
      <c r="F186" s="221" t="s">
        <v>1118</v>
      </c>
      <c r="G186" s="222" t="s">
        <v>281</v>
      </c>
      <c r="H186" s="223">
        <v>13.68</v>
      </c>
      <c r="I186" s="224"/>
      <c r="J186" s="225">
        <f>ROUND(I186*H186,2)</f>
        <v>0</v>
      </c>
      <c r="K186" s="226"/>
      <c r="L186" s="44"/>
      <c r="M186" s="227" t="s">
        <v>1</v>
      </c>
      <c r="N186" s="228" t="s">
        <v>41</v>
      </c>
      <c r="O186" s="91"/>
      <c r="P186" s="229">
        <f>O186*H186</f>
        <v>0</v>
      </c>
      <c r="Q186" s="229">
        <v>0</v>
      </c>
      <c r="R186" s="229">
        <f>Q186*H186</f>
        <v>0</v>
      </c>
      <c r="S186" s="229">
        <v>0</v>
      </c>
      <c r="T186" s="230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1" t="s">
        <v>156</v>
      </c>
      <c r="AT186" s="231" t="s">
        <v>139</v>
      </c>
      <c r="AU186" s="231" t="s">
        <v>86</v>
      </c>
      <c r="AY186" s="17" t="s">
        <v>136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7" t="s">
        <v>84</v>
      </c>
      <c r="BK186" s="232">
        <f>ROUND(I186*H186,2)</f>
        <v>0</v>
      </c>
      <c r="BL186" s="17" t="s">
        <v>156</v>
      </c>
      <c r="BM186" s="231" t="s">
        <v>1119</v>
      </c>
    </row>
    <row r="187" s="2" customFormat="1">
      <c r="A187" s="38"/>
      <c r="B187" s="39"/>
      <c r="C187" s="40"/>
      <c r="D187" s="233" t="s">
        <v>145</v>
      </c>
      <c r="E187" s="40"/>
      <c r="F187" s="234" t="s">
        <v>1120</v>
      </c>
      <c r="G187" s="40"/>
      <c r="H187" s="40"/>
      <c r="I187" s="235"/>
      <c r="J187" s="40"/>
      <c r="K187" s="40"/>
      <c r="L187" s="44"/>
      <c r="M187" s="236"/>
      <c r="N187" s="237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145</v>
      </c>
      <c r="AU187" s="17" t="s">
        <v>86</v>
      </c>
    </row>
    <row r="188" s="13" customFormat="1">
      <c r="A188" s="13"/>
      <c r="B188" s="242"/>
      <c r="C188" s="243"/>
      <c r="D188" s="233" t="s">
        <v>241</v>
      </c>
      <c r="E188" s="244" t="s">
        <v>1</v>
      </c>
      <c r="F188" s="245" t="s">
        <v>1112</v>
      </c>
      <c r="G188" s="243"/>
      <c r="H188" s="246">
        <v>13.68</v>
      </c>
      <c r="I188" s="247"/>
      <c r="J188" s="243"/>
      <c r="K188" s="243"/>
      <c r="L188" s="248"/>
      <c r="M188" s="249"/>
      <c r="N188" s="250"/>
      <c r="O188" s="250"/>
      <c r="P188" s="250"/>
      <c r="Q188" s="250"/>
      <c r="R188" s="250"/>
      <c r="S188" s="250"/>
      <c r="T188" s="25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2" t="s">
        <v>241</v>
      </c>
      <c r="AU188" s="252" t="s">
        <v>86</v>
      </c>
      <c r="AV188" s="13" t="s">
        <v>86</v>
      </c>
      <c r="AW188" s="13" t="s">
        <v>33</v>
      </c>
      <c r="AX188" s="13" t="s">
        <v>84</v>
      </c>
      <c r="AY188" s="252" t="s">
        <v>136</v>
      </c>
    </row>
    <row r="189" s="12" customFormat="1" ht="22.8" customHeight="1">
      <c r="A189" s="12"/>
      <c r="B189" s="203"/>
      <c r="C189" s="204"/>
      <c r="D189" s="205" t="s">
        <v>75</v>
      </c>
      <c r="E189" s="217" t="s">
        <v>653</v>
      </c>
      <c r="F189" s="217" t="s">
        <v>654</v>
      </c>
      <c r="G189" s="204"/>
      <c r="H189" s="204"/>
      <c r="I189" s="207"/>
      <c r="J189" s="218">
        <f>BK189</f>
        <v>0</v>
      </c>
      <c r="K189" s="204"/>
      <c r="L189" s="209"/>
      <c r="M189" s="210"/>
      <c r="N189" s="211"/>
      <c r="O189" s="211"/>
      <c r="P189" s="212">
        <f>P190</f>
        <v>0</v>
      </c>
      <c r="Q189" s="211"/>
      <c r="R189" s="212">
        <f>R190</f>
        <v>0</v>
      </c>
      <c r="S189" s="211"/>
      <c r="T189" s="213">
        <f>T190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14" t="s">
        <v>84</v>
      </c>
      <c r="AT189" s="215" t="s">
        <v>75</v>
      </c>
      <c r="AU189" s="215" t="s">
        <v>84</v>
      </c>
      <c r="AY189" s="214" t="s">
        <v>136</v>
      </c>
      <c r="BK189" s="216">
        <f>BK190</f>
        <v>0</v>
      </c>
    </row>
    <row r="190" s="2" customFormat="1" ht="44.25" customHeight="1">
      <c r="A190" s="38"/>
      <c r="B190" s="39"/>
      <c r="C190" s="219" t="s">
        <v>328</v>
      </c>
      <c r="D190" s="219" t="s">
        <v>139</v>
      </c>
      <c r="E190" s="220" t="s">
        <v>656</v>
      </c>
      <c r="F190" s="221" t="s">
        <v>657</v>
      </c>
      <c r="G190" s="222" t="s">
        <v>281</v>
      </c>
      <c r="H190" s="223">
        <v>125.993</v>
      </c>
      <c r="I190" s="224"/>
      <c r="J190" s="225">
        <f>ROUND(I190*H190,2)</f>
        <v>0</v>
      </c>
      <c r="K190" s="226"/>
      <c r="L190" s="44"/>
      <c r="M190" s="286" t="s">
        <v>1</v>
      </c>
      <c r="N190" s="287" t="s">
        <v>41</v>
      </c>
      <c r="O190" s="240"/>
      <c r="P190" s="288">
        <f>O190*H190</f>
        <v>0</v>
      </c>
      <c r="Q190" s="288">
        <v>0</v>
      </c>
      <c r="R190" s="288">
        <f>Q190*H190</f>
        <v>0</v>
      </c>
      <c r="S190" s="288">
        <v>0</v>
      </c>
      <c r="T190" s="289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1" t="s">
        <v>156</v>
      </c>
      <c r="AT190" s="231" t="s">
        <v>139</v>
      </c>
      <c r="AU190" s="231" t="s">
        <v>86</v>
      </c>
      <c r="AY190" s="17" t="s">
        <v>136</v>
      </c>
      <c r="BE190" s="232">
        <f>IF(N190="základní",J190,0)</f>
        <v>0</v>
      </c>
      <c r="BF190" s="232">
        <f>IF(N190="snížená",J190,0)</f>
        <v>0</v>
      </c>
      <c r="BG190" s="232">
        <f>IF(N190="zákl. přenesená",J190,0)</f>
        <v>0</v>
      </c>
      <c r="BH190" s="232">
        <f>IF(N190="sníž. přenesená",J190,0)</f>
        <v>0</v>
      </c>
      <c r="BI190" s="232">
        <f>IF(N190="nulová",J190,0)</f>
        <v>0</v>
      </c>
      <c r="BJ190" s="17" t="s">
        <v>84</v>
      </c>
      <c r="BK190" s="232">
        <f>ROUND(I190*H190,2)</f>
        <v>0</v>
      </c>
      <c r="BL190" s="17" t="s">
        <v>156</v>
      </c>
      <c r="BM190" s="231" t="s">
        <v>1121</v>
      </c>
    </row>
    <row r="191" s="2" customFormat="1" ht="6.96" customHeight="1">
      <c r="A191" s="38"/>
      <c r="B191" s="66"/>
      <c r="C191" s="67"/>
      <c r="D191" s="67"/>
      <c r="E191" s="67"/>
      <c r="F191" s="67"/>
      <c r="G191" s="67"/>
      <c r="H191" s="67"/>
      <c r="I191" s="67"/>
      <c r="J191" s="67"/>
      <c r="K191" s="67"/>
      <c r="L191" s="44"/>
      <c r="M191" s="38"/>
      <c r="O191" s="38"/>
      <c r="P191" s="38"/>
      <c r="Q191" s="38"/>
      <c r="R191" s="38"/>
      <c r="S191" s="38"/>
      <c r="T191" s="38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</row>
  </sheetData>
  <sheetProtection sheet="1" autoFilter="0" formatColumns="0" formatRows="0" objects="1" scenarios="1" spinCount="100000" saltValue="pidL5WNoK0nIVkfPVnrPGugcmw3rN+0Vb9+BLQXqeS8w4ZY9W+FJz8zig6jeY+3NoqKSOdAdJalfzrbVntI1+A==" hashValue="BSJ1plvt8afiZqRTYvt3tZbcCw073vnS8RVcg9XcIhlALONdlUcXfkkZE4VkzvqWehQh518uVqHeVBfOEH4u4g==" algorithmName="SHA-512" password="DF47"/>
  <autoFilter ref="C123:K190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5EA575BC929BB4C87864425B5F819F0" ma:contentTypeVersion="12" ma:contentTypeDescription="Vytvoří nový dokument" ma:contentTypeScope="" ma:versionID="3233aeaae8c96db565d6acab6b40f07a">
  <xsd:schema xmlns:xsd="http://www.w3.org/2001/XMLSchema" xmlns:xs="http://www.w3.org/2001/XMLSchema" xmlns:p="http://schemas.microsoft.com/office/2006/metadata/properties" xmlns:ns2="85f4b5cc-4033-44c7-b405-f5eed34c8154" xmlns:ns3="85a1a2d1-5cc2-4247-acb2-eae7a89bb2bb" targetNamespace="http://schemas.microsoft.com/office/2006/metadata/properties" ma:root="true" ma:fieldsID="e4705102b7ab9276b1c8b6e0c3477737" ns2:_="" ns3:_="">
    <xsd:import namespace="85f4b5cc-4033-44c7-b405-f5eed34c8154"/>
    <xsd:import namespace="85a1a2d1-5cc2-4247-acb2-eae7a89bb2bb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SharedWithUsers" minOccurs="0"/>
                <xsd:element ref="ns2:SharedWithDetail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dexed="tru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3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Sloupec zachycení celé taxonomie" ma:hidden="true" ma:list="{e4cccd9f-f884-47b7-abb1-1a9ed09e593a}" ma:internalName="TaxCatchAll" ma:showField="CatchAllData" ma:web="85f4b5cc-4033-44c7-b405-f5eed34c81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a1a2d1-5cc2-4247-acb2-eae7a89bb2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Značky obrázků" ma:readOnly="false" ma:fieldId="{5cf76f15-5ced-4ddc-b409-7134ff3c332f}" ma:taxonomyMulti="true" ma:sspId="a1b35cf3-621e-4030-aa18-d80b31dfc2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9D1226D-720D-4590-833A-1FACE95B09B9}"/>
</file>

<file path=customXml/itemProps2.xml><?xml version="1.0" encoding="utf-8"?>
<ds:datastoreItem xmlns:ds="http://schemas.openxmlformats.org/officeDocument/2006/customXml" ds:itemID="{7A6879CC-D8DB-46DA-B2B7-E19E1592FE50}"/>
</file>

<file path=customXml/itemProps3.xml><?xml version="1.0" encoding="utf-8"?>
<ds:datastoreItem xmlns:ds="http://schemas.openxmlformats.org/officeDocument/2006/customXml" ds:itemID="{0FB7A33B-62AA-426B-BF1D-94402437B095}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ZEMANKOVADELL\Zemánková</dc:creator>
  <cp:lastModifiedBy>ZEMANKOVADELL\Zemánková</cp:lastModifiedBy>
  <dcterms:created xsi:type="dcterms:W3CDTF">2023-04-18T08:25:40Z</dcterms:created>
  <dcterms:modified xsi:type="dcterms:W3CDTF">2023-04-18T08:25:54Z</dcterms:modified>
</cp:coreProperties>
</file>